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.shortcut-targets-by-id\1HcEwu-NABudpGjkaG1PwtdBNi6-w837R\DEUDA Y CRÉDITO PÚBLICO\30 - Responsabilidad Fiscal\2024\2024 - Presentación Presupuesto\"/>
    </mc:Choice>
  </mc:AlternateContent>
  <xr:revisionPtr revIDLastSave="0" documentId="13_ncr:1_{CEA04D1B-E4AE-4E68-9326-36D5F8377B0E}" xr6:coauthVersionLast="47" xr6:coauthVersionMax="47" xr10:uidLastSave="{00000000-0000-0000-0000-000000000000}"/>
  <bookViews>
    <workbookView xWindow="-120" yWindow="-120" windowWidth="29040" windowHeight="15840" xr2:uid="{5A77952C-16E5-4238-9545-B3396EE0BD55}"/>
  </bookViews>
  <sheets>
    <sheet name="EMPRESAS DEL ESTAD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B44" i="1"/>
  <c r="E28" i="1" l="1"/>
  <c r="E29" i="1"/>
  <c r="D28" i="1"/>
  <c r="C28" i="1"/>
  <c r="D29" i="1"/>
  <c r="C29" i="1"/>
  <c r="B29" i="1"/>
  <c r="B28" i="1"/>
  <c r="F23" i="1"/>
  <c r="F16" i="1" s="1"/>
  <c r="G23" i="1"/>
  <c r="G16" i="1" s="1"/>
  <c r="G54" i="1" s="1"/>
  <c r="H23" i="1"/>
  <c r="H16" i="1" s="1"/>
  <c r="C23" i="1"/>
  <c r="D23" i="1"/>
  <c r="D16" i="1" s="1"/>
  <c r="E23" i="1"/>
  <c r="E16" i="1" s="1"/>
  <c r="C16" i="1"/>
  <c r="H72" i="1"/>
  <c r="E72" i="1"/>
  <c r="D72" i="1"/>
  <c r="C72" i="1"/>
  <c r="B72" i="1"/>
  <c r="H67" i="1"/>
  <c r="G67" i="1"/>
  <c r="F67" i="1"/>
  <c r="E67" i="1"/>
  <c r="H49" i="1"/>
  <c r="G49" i="1"/>
  <c r="F49" i="1"/>
  <c r="E49" i="1"/>
  <c r="D49" i="1"/>
  <c r="C49" i="1"/>
  <c r="B49" i="1"/>
  <c r="H44" i="1"/>
  <c r="G44" i="1"/>
  <c r="F44" i="1"/>
  <c r="E44" i="1"/>
  <c r="D44" i="1"/>
  <c r="C44" i="1"/>
  <c r="H29" i="1"/>
  <c r="H28" i="1"/>
  <c r="H56" i="1" s="1"/>
  <c r="H58" i="1" s="1"/>
  <c r="G28" i="1"/>
  <c r="G56" i="1" s="1"/>
  <c r="G58" i="1" s="1"/>
  <c r="F28" i="1"/>
  <c r="F56" i="1" s="1"/>
  <c r="F58" i="1" s="1"/>
  <c r="B23" i="1"/>
  <c r="B16" i="1" s="1"/>
  <c r="B54" i="1" s="1"/>
  <c r="E42" i="1" l="1"/>
  <c r="E56" i="1"/>
  <c r="E58" i="1" s="1"/>
  <c r="C56" i="1"/>
  <c r="C58" i="1" s="1"/>
  <c r="B56" i="1"/>
  <c r="B58" i="1" s="1"/>
  <c r="B64" i="1" s="1"/>
  <c r="D42" i="1"/>
  <c r="E54" i="1"/>
  <c r="D54" i="1"/>
  <c r="F42" i="1"/>
  <c r="D56" i="1"/>
  <c r="D58" i="1" s="1"/>
  <c r="H54" i="1"/>
  <c r="H42" i="1"/>
  <c r="G64" i="1"/>
  <c r="G65" i="1"/>
  <c r="C54" i="1"/>
  <c r="C42" i="1"/>
  <c r="B42" i="1"/>
  <c r="G42" i="1"/>
  <c r="F54" i="1"/>
  <c r="C64" i="1" l="1"/>
  <c r="C60" i="1"/>
  <c r="E60" i="1"/>
  <c r="E64" i="1"/>
  <c r="B60" i="1"/>
  <c r="D64" i="1"/>
  <c r="D60" i="1"/>
  <c r="E65" i="1"/>
  <c r="C65" i="1"/>
  <c r="B65" i="1"/>
  <c r="D65" i="1"/>
  <c r="G76" i="1"/>
  <c r="G74" i="1" s="1"/>
  <c r="G72" i="1" s="1"/>
  <c r="F65" i="1"/>
  <c r="F64" i="1"/>
  <c r="H64" i="1"/>
  <c r="H65" i="1"/>
  <c r="F76" i="1" l="1"/>
  <c r="F74" i="1"/>
  <c r="F72" i="1" l="1"/>
</calcChain>
</file>

<file path=xl/sharedStrings.xml><?xml version="1.0" encoding="utf-8"?>
<sst xmlns="http://schemas.openxmlformats.org/spreadsheetml/2006/main" count="65" uniqueCount="64">
  <si>
    <t>Planilla Nº 18</t>
  </si>
  <si>
    <t>Anexa al Art. 10</t>
  </si>
  <si>
    <t>CAIF - CUENTA AHORRO - INVERSIÓN – FINANCIAMIENTO</t>
  </si>
  <si>
    <t xml:space="preserve">INSTITUTOS, EMPRESAS Y SOCIEDADES DEL ESTADO </t>
  </si>
  <si>
    <t>CONCEPTO</t>
  </si>
  <si>
    <t>EMPRESAS Y SOCIEDADES DEL ESTADO</t>
  </si>
  <si>
    <t>OTROS ENTES DEL SECTOR PÚBLICO
 PROVINCIAL NO FINANCIERO</t>
  </si>
  <si>
    <t>S.P.S.E</t>
  </si>
  <si>
    <t>DISTRIGAS S.A.</t>
  </si>
  <si>
    <t>FO.MI.CRUZ S.E.</t>
  </si>
  <si>
    <t>CEMENT. P. TRUNCADO S.A.C.P.E.M.</t>
  </si>
  <si>
    <t>L.O.A.S.</t>
  </si>
  <si>
    <t>I.S.P.R.O.</t>
  </si>
  <si>
    <t>LU 85 TV CANAL 9 RIO GALLEGOS</t>
  </si>
  <si>
    <t>I) INGRESOS CORRIENTES</t>
  </si>
  <si>
    <t>- Ingresos Tributarios</t>
  </si>
  <si>
    <t>- Aportes y Contribuciones a la Seguridad Social</t>
  </si>
  <si>
    <t xml:space="preserve"> - Ingresos No Tributarios</t>
  </si>
  <si>
    <t xml:space="preserve"> - Ingresos de Operación</t>
  </si>
  <si>
    <t>- Ventas de Bienes y Servicios</t>
  </si>
  <si>
    <t>- Rentas de la Propiedad</t>
  </si>
  <si>
    <t>- Transferencias Corrientes</t>
  </si>
  <si>
    <t>- Superávit Operativo Empresas Públicas</t>
  </si>
  <si>
    <t>II) GASTOS CORRIENTES</t>
  </si>
  <si>
    <t xml:space="preserve"> - Gastos de Operación</t>
  </si>
  <si>
    <t>Remuneraciones</t>
  </si>
  <si>
    <t>Bienes de Consumo</t>
  </si>
  <si>
    <t>Servicios No Personales</t>
  </si>
  <si>
    <t>Otros Gastos de Operación</t>
  </si>
  <si>
    <t>Impuesto Indirectos</t>
  </si>
  <si>
    <t>- Intereses y Otras Rentas de la Propiedad</t>
  </si>
  <si>
    <t>- Prestaciones de la Seguridad Social</t>
  </si>
  <si>
    <t>- Impuestos Directos</t>
  </si>
  <si>
    <t>- Otras Perdidas</t>
  </si>
  <si>
    <t>- Déficit Operativo Empresas Públicas</t>
  </si>
  <si>
    <t>III) RESULTADO ECONOMICO AHORRO/DESAHORRO (I-II)</t>
  </si>
  <si>
    <t>IV) RECURSOS DE CAPITAL</t>
  </si>
  <si>
    <t>- Recursos Propios de Capital</t>
  </si>
  <si>
    <t>-  Transferencias de Capital</t>
  </si>
  <si>
    <t>- Disminución de la Inversión Financiera</t>
  </si>
  <si>
    <t>V) GASTOS DE CAPITAL</t>
  </si>
  <si>
    <t>- Inversión Real Directa</t>
  </si>
  <si>
    <t>- Transferencias de Capital</t>
  </si>
  <si>
    <t>- Inversión Financiera</t>
  </si>
  <si>
    <t>VI) TOTAL RECURSOS (I+IV)</t>
  </si>
  <si>
    <t>VII) TOTAL GASTOS (II+V)</t>
  </si>
  <si>
    <t>VIII) TOTAL GASTOS PRIMARIOS</t>
  </si>
  <si>
    <t>IX) RESULTADO FINANCIERO
 ANTES  DE CONTRIBUCIONES (VI-VII)</t>
  </si>
  <si>
    <t>X) CONTRIBUCIONES FIGURATIVAS</t>
  </si>
  <si>
    <t>XI) GASTOS FIGURATIVOS</t>
  </si>
  <si>
    <t>XII) RESULTADO PRIMARIO (VI +VIII+X-XI)</t>
  </si>
  <si>
    <t>XIII) RESULTADO FINANCIERO (IX+X-XI)</t>
  </si>
  <si>
    <t>XIV) FUENTES FINANCIERAS</t>
  </si>
  <si>
    <t>Disminución de la Inversión Financiera</t>
  </si>
  <si>
    <t>Endeudamiento Público e Incremento de otros Pasivos</t>
  </si>
  <si>
    <t>Contribuciones Figurativas para Aplicaciones Financieras</t>
  </si>
  <si>
    <t>XV) APLICACIONES FINANCIERAS</t>
  </si>
  <si>
    <t>Inversión Financiera</t>
  </si>
  <si>
    <t>Amortización de Deudas y Disminución de otros Pasivos</t>
  </si>
  <si>
    <t>Gastos Figurativos para Aplicaciones Financieras</t>
  </si>
  <si>
    <t xml:space="preserve">          Del Sector Público Nacional</t>
  </si>
  <si>
    <t xml:space="preserve">          Del Sector Público Provincial</t>
  </si>
  <si>
    <t>Disminución del Patrimonio</t>
  </si>
  <si>
    <t xml:space="preserve"> PRESUPUESTO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</si>
</sst>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 wrapText="1"/>
    </xf>
    <xf numFmtId="3" fontId="3" fillId="0" borderId="22" xfId="0" applyNumberFormat="1" applyFont="1" applyBorder="1" applyAlignment="1">
      <alignment horizontal="right" vertical="center" wrapText="1"/>
    </xf>
    <xf numFmtId="0" fontId="1" fillId="0" borderId="0" xfId="0" applyFont="1"/>
    <xf numFmtId="0" fontId="8" fillId="0" borderId="3" xfId="0" applyFont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7" fillId="2" borderId="0" xfId="0" applyFont="1" applyFill="1"/>
    <xf numFmtId="0" fontId="9" fillId="2" borderId="15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3" fillId="2" borderId="17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20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3" fontId="3" fillId="2" borderId="24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43" fontId="1" fillId="0" borderId="0" xfId="1" applyFont="1" applyAlignment="1">
      <alignment wrapText="1"/>
    </xf>
    <xf numFmtId="3" fontId="2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2DD6-A0CA-4330-9568-B4E26F45C347}">
  <sheetPr>
    <pageSetUpPr fitToPage="1"/>
  </sheetPr>
  <dimension ref="A1:H81"/>
  <sheetViews>
    <sheetView tabSelected="1" zoomScale="70" zoomScaleNormal="70" workbookViewId="0">
      <pane ySplit="14" topLeftCell="A15" activePane="bottomLeft" state="frozen"/>
      <selection pane="bottomLeft" activeCell="K30" sqref="K30"/>
    </sheetView>
  </sheetViews>
  <sheetFormatPr baseColWidth="10" defaultColWidth="11.42578125" defaultRowHeight="15.75" x14ac:dyDescent="0.25"/>
  <cols>
    <col min="1" max="1" width="67.140625" style="1" bestFit="1" customWidth="1"/>
    <col min="2" max="5" width="24.7109375" style="2" customWidth="1"/>
    <col min="6" max="8" width="24.7109375" style="28" customWidth="1"/>
    <col min="9" max="16384" width="11.42578125" style="2"/>
  </cols>
  <sheetData>
    <row r="1" spans="1:8" ht="20.25" x14ac:dyDescent="0.3">
      <c r="A1" s="41"/>
      <c r="B1" s="42"/>
      <c r="G1" s="29"/>
      <c r="H1" s="30" t="s">
        <v>0</v>
      </c>
    </row>
    <row r="2" spans="1:8" ht="20.25" x14ac:dyDescent="0.3">
      <c r="G2" s="29"/>
      <c r="H2" s="30" t="s">
        <v>1</v>
      </c>
    </row>
    <row r="3" spans="1:8" ht="23.25" x14ac:dyDescent="0.25">
      <c r="A3" s="46" t="s">
        <v>63</v>
      </c>
      <c r="B3" s="46"/>
      <c r="C3" s="46"/>
      <c r="D3" s="46"/>
      <c r="E3" s="46"/>
      <c r="F3" s="46"/>
      <c r="G3" s="46"/>
      <c r="H3" s="46"/>
    </row>
    <row r="4" spans="1:8" x14ac:dyDescent="0.25">
      <c r="A4" s="3"/>
      <c r="B4" s="4"/>
      <c r="C4" s="4"/>
      <c r="D4" s="4"/>
      <c r="E4" s="4"/>
      <c r="F4" s="31"/>
      <c r="G4" s="31"/>
      <c r="H4" s="31"/>
    </row>
    <row r="5" spans="1:8" ht="15" x14ac:dyDescent="0.25">
      <c r="A5" s="47" t="s">
        <v>2</v>
      </c>
      <c r="B5" s="48"/>
      <c r="C5" s="48"/>
      <c r="D5" s="48"/>
      <c r="E5" s="48"/>
      <c r="F5" s="48"/>
      <c r="G5" s="48"/>
      <c r="H5" s="48"/>
    </row>
    <row r="6" spans="1:8" ht="15" x14ac:dyDescent="0.25">
      <c r="A6" s="49"/>
      <c r="B6" s="50"/>
      <c r="C6" s="50"/>
      <c r="D6" s="50"/>
      <c r="E6" s="50"/>
      <c r="F6" s="50"/>
      <c r="G6" s="50"/>
      <c r="H6" s="50"/>
    </row>
    <row r="7" spans="1:8" ht="18.75" thickBot="1" x14ac:dyDescent="0.3">
      <c r="A7" s="5"/>
      <c r="B7" s="6"/>
      <c r="C7" s="6"/>
      <c r="D7" s="4"/>
      <c r="E7" s="6"/>
      <c r="F7" s="31"/>
      <c r="G7" s="31"/>
      <c r="H7" s="31"/>
    </row>
    <row r="8" spans="1:8" ht="21" thickBot="1" x14ac:dyDescent="0.3">
      <c r="A8" s="51" t="s">
        <v>3</v>
      </c>
      <c r="B8" s="52"/>
      <c r="C8" s="52"/>
      <c r="D8" s="52"/>
      <c r="E8" s="52"/>
      <c r="F8" s="52"/>
      <c r="G8" s="52"/>
      <c r="H8" s="53"/>
    </row>
    <row r="9" spans="1:8" ht="18" x14ac:dyDescent="0.25">
      <c r="A9" s="5"/>
      <c r="B9" s="6"/>
      <c r="C9" s="6"/>
      <c r="D9" s="4"/>
      <c r="E9" s="6"/>
      <c r="F9" s="31"/>
      <c r="G9" s="31"/>
      <c r="H9" s="31"/>
    </row>
    <row r="10" spans="1:8" ht="18.75" thickBot="1" x14ac:dyDescent="0.3">
      <c r="A10" s="5"/>
      <c r="B10" s="6"/>
      <c r="C10" s="6"/>
      <c r="D10" s="4"/>
      <c r="E10" s="6"/>
      <c r="F10" s="31"/>
      <c r="G10" s="31"/>
      <c r="H10" s="31"/>
    </row>
    <row r="11" spans="1:8" ht="18.75" thickBot="1" x14ac:dyDescent="0.3">
      <c r="A11" s="54" t="s">
        <v>4</v>
      </c>
      <c r="B11" s="57" t="s">
        <v>5</v>
      </c>
      <c r="C11" s="58"/>
      <c r="D11" s="58"/>
      <c r="E11" s="59"/>
      <c r="F11" s="60" t="s">
        <v>6</v>
      </c>
      <c r="G11" s="61"/>
      <c r="H11" s="62"/>
    </row>
    <row r="12" spans="1:8" ht="15" x14ac:dyDescent="0.25">
      <c r="A12" s="55"/>
      <c r="B12" s="63" t="s">
        <v>7</v>
      </c>
      <c r="C12" s="63" t="s">
        <v>8</v>
      </c>
      <c r="D12" s="63" t="s">
        <v>9</v>
      </c>
      <c r="E12" s="63" t="s">
        <v>10</v>
      </c>
      <c r="F12" s="43" t="s">
        <v>11</v>
      </c>
      <c r="G12" s="43" t="s">
        <v>12</v>
      </c>
      <c r="H12" s="43" t="s">
        <v>13</v>
      </c>
    </row>
    <row r="13" spans="1:8" ht="15" x14ac:dyDescent="0.25">
      <c r="A13" s="55"/>
      <c r="B13" s="64"/>
      <c r="C13" s="64"/>
      <c r="D13" s="64"/>
      <c r="E13" s="64"/>
      <c r="F13" s="44"/>
      <c r="G13" s="44"/>
      <c r="H13" s="44"/>
    </row>
    <row r="14" spans="1:8" thickBot="1" x14ac:dyDescent="0.3">
      <c r="A14" s="56"/>
      <c r="B14" s="65"/>
      <c r="C14" s="65"/>
      <c r="D14" s="65"/>
      <c r="E14" s="65"/>
      <c r="F14" s="45"/>
      <c r="G14" s="45"/>
      <c r="H14" s="45"/>
    </row>
    <row r="15" spans="1:8" ht="16.5" thickBot="1" x14ac:dyDescent="0.3">
      <c r="A15" s="5"/>
      <c r="B15" s="7"/>
      <c r="C15" s="7"/>
      <c r="D15" s="7"/>
      <c r="E15" s="7"/>
      <c r="F15" s="32"/>
      <c r="G15" s="32"/>
      <c r="H15" s="32"/>
    </row>
    <row r="16" spans="1:8" ht="18" x14ac:dyDescent="0.25">
      <c r="A16" s="8" t="s">
        <v>14</v>
      </c>
      <c r="B16" s="9">
        <f>SUM(B17:B23)</f>
        <v>85844355492</v>
      </c>
      <c r="C16" s="9">
        <f t="shared" ref="C16:E16" si="0">SUM(C17:C23)</f>
        <v>31507201361</v>
      </c>
      <c r="D16" s="9">
        <f t="shared" si="0"/>
        <v>18222000000</v>
      </c>
      <c r="E16" s="9">
        <f t="shared" si="0"/>
        <v>78376776</v>
      </c>
      <c r="F16" s="9">
        <f>SUM(F17:F23)</f>
        <v>0</v>
      </c>
      <c r="G16" s="9">
        <f t="shared" ref="G16" si="1">SUM(G17:G23)</f>
        <v>0</v>
      </c>
      <c r="H16" s="9">
        <f t="shared" ref="H16" si="2">SUM(H17:H23)</f>
        <v>0</v>
      </c>
    </row>
    <row r="17" spans="1:8" ht="18" x14ac:dyDescent="0.25">
      <c r="A17" s="10" t="s">
        <v>15</v>
      </c>
      <c r="B17" s="11">
        <v>0</v>
      </c>
      <c r="C17" s="11">
        <v>0</v>
      </c>
      <c r="D17" s="11">
        <v>0</v>
      </c>
      <c r="E17" s="11"/>
      <c r="F17" s="33"/>
      <c r="G17" s="33"/>
      <c r="H17" s="33"/>
    </row>
    <row r="18" spans="1:8" ht="18" x14ac:dyDescent="0.25">
      <c r="A18" s="10" t="s">
        <v>16</v>
      </c>
      <c r="B18" s="11"/>
      <c r="C18" s="11"/>
      <c r="D18" s="11"/>
      <c r="E18" s="11"/>
      <c r="F18" s="33"/>
      <c r="G18" s="33"/>
      <c r="H18" s="33"/>
    </row>
    <row r="19" spans="1:8" ht="18" x14ac:dyDescent="0.25">
      <c r="A19" s="10" t="s">
        <v>17</v>
      </c>
      <c r="B19" s="11"/>
      <c r="C19" s="11"/>
      <c r="D19" s="11"/>
      <c r="E19" s="11"/>
      <c r="F19" s="33"/>
      <c r="G19" s="33"/>
      <c r="H19" s="33"/>
    </row>
    <row r="20" spans="1:8" ht="18" x14ac:dyDescent="0.25">
      <c r="A20" s="10" t="s">
        <v>18</v>
      </c>
      <c r="B20" s="11">
        <v>0</v>
      </c>
      <c r="C20" s="11">
        <v>5378798690</v>
      </c>
      <c r="D20" s="11"/>
      <c r="E20" s="11">
        <v>0</v>
      </c>
      <c r="F20" s="33"/>
      <c r="G20" s="33"/>
      <c r="H20" s="33">
        <v>0</v>
      </c>
    </row>
    <row r="21" spans="1:8" ht="18" x14ac:dyDescent="0.25">
      <c r="A21" s="10" t="s">
        <v>19</v>
      </c>
      <c r="B21" s="11">
        <v>21227520000</v>
      </c>
      <c r="C21" s="11">
        <v>9157400845</v>
      </c>
      <c r="D21" s="11">
        <v>0</v>
      </c>
      <c r="E21" s="11"/>
      <c r="F21" s="33">
        <v>0</v>
      </c>
      <c r="G21" s="33">
        <v>0</v>
      </c>
      <c r="H21" s="33"/>
    </row>
    <row r="22" spans="1:8" ht="18" x14ac:dyDescent="0.25">
      <c r="A22" s="10" t="s">
        <v>20</v>
      </c>
      <c r="B22" s="11">
        <v>0</v>
      </c>
      <c r="C22" s="11">
        <v>0</v>
      </c>
      <c r="D22" s="11">
        <v>18222000000</v>
      </c>
      <c r="E22" s="11">
        <v>78376776</v>
      </c>
      <c r="F22" s="33">
        <v>0</v>
      </c>
      <c r="G22" s="33"/>
      <c r="H22" s="33"/>
    </row>
    <row r="23" spans="1:8" ht="18" x14ac:dyDescent="0.25">
      <c r="A23" s="12" t="s">
        <v>21</v>
      </c>
      <c r="B23" s="13">
        <f>+B24+B25</f>
        <v>64616835492</v>
      </c>
      <c r="C23" s="13">
        <f t="shared" ref="C23:E23" si="3">+C24+C25</f>
        <v>16971001826</v>
      </c>
      <c r="D23" s="13">
        <f t="shared" si="3"/>
        <v>0</v>
      </c>
      <c r="E23" s="13">
        <f t="shared" si="3"/>
        <v>0</v>
      </c>
      <c r="F23" s="13">
        <f>+F24+F25</f>
        <v>0</v>
      </c>
      <c r="G23" s="13">
        <f t="shared" ref="G23" si="4">+G24+G25</f>
        <v>0</v>
      </c>
      <c r="H23" s="13">
        <f t="shared" ref="H23" si="5">+H24+H25</f>
        <v>0</v>
      </c>
    </row>
    <row r="24" spans="1:8" ht="18" x14ac:dyDescent="0.25">
      <c r="A24" s="10" t="s">
        <v>60</v>
      </c>
      <c r="B24" s="11">
        <v>5709120000</v>
      </c>
      <c r="C24" s="11">
        <v>0</v>
      </c>
      <c r="D24" s="11"/>
      <c r="E24" s="11"/>
      <c r="F24" s="33"/>
      <c r="G24" s="33"/>
      <c r="H24" s="33">
        <v>0</v>
      </c>
    </row>
    <row r="25" spans="1:8" ht="18" x14ac:dyDescent="0.25">
      <c r="A25" s="10" t="s">
        <v>61</v>
      </c>
      <c r="B25" s="11">
        <v>58907715492</v>
      </c>
      <c r="C25" s="11">
        <v>16971001826</v>
      </c>
      <c r="D25" s="11"/>
      <c r="E25" s="11"/>
      <c r="F25" s="33"/>
      <c r="G25" s="33"/>
      <c r="H25" s="33"/>
    </row>
    <row r="26" spans="1:8" ht="18" x14ac:dyDescent="0.25">
      <c r="A26" s="10" t="s">
        <v>22</v>
      </c>
      <c r="B26" s="11"/>
      <c r="C26" s="11"/>
      <c r="D26" s="11"/>
      <c r="E26" s="11"/>
      <c r="F26" s="33"/>
      <c r="G26" s="33"/>
      <c r="H26" s="33"/>
    </row>
    <row r="27" spans="1:8" ht="18" x14ac:dyDescent="0.25">
      <c r="A27" s="14"/>
      <c r="B27" s="11"/>
      <c r="C27" s="11"/>
      <c r="D27" s="11"/>
      <c r="E27" s="11"/>
      <c r="F27" s="33"/>
      <c r="G27" s="33"/>
      <c r="H27" s="33"/>
    </row>
    <row r="28" spans="1:8" ht="18" x14ac:dyDescent="0.25">
      <c r="A28" s="15" t="s">
        <v>23</v>
      </c>
      <c r="B28" s="16">
        <f>SUM(B29)</f>
        <v>64853948536</v>
      </c>
      <c r="C28" s="16">
        <f>+C30+C31+C39+C37+C32</f>
        <v>21566888250</v>
      </c>
      <c r="D28" s="16">
        <f>+D30+D31+D37+D39</f>
        <v>7251500000</v>
      </c>
      <c r="E28" s="16">
        <f>+E30+E31+E37+E39+E32+E38+1</f>
        <v>47408990</v>
      </c>
      <c r="F28" s="35">
        <f>SUM(F29)</f>
        <v>310139325.10000002</v>
      </c>
      <c r="G28" s="35">
        <f>+G29+G34+G36</f>
        <v>981797500</v>
      </c>
      <c r="H28" s="35">
        <f>SUM(H29)</f>
        <v>108944407.03999999</v>
      </c>
    </row>
    <row r="29" spans="1:8" ht="18" x14ac:dyDescent="0.25">
      <c r="A29" s="15" t="s">
        <v>24</v>
      </c>
      <c r="B29" s="16">
        <f>+B30+B31+B32+B33+B34+B35+B36+B37+B38+B39+B40</f>
        <v>64853948536</v>
      </c>
      <c r="C29" s="16">
        <f>+C30+C31</f>
        <v>20133863199</v>
      </c>
      <c r="D29" s="16">
        <f t="shared" ref="D29:E29" si="6">+D30+D31</f>
        <v>6014000000</v>
      </c>
      <c r="E29" s="16">
        <f t="shared" si="6"/>
        <v>0</v>
      </c>
      <c r="F29" s="35">
        <v>310139325.10000002</v>
      </c>
      <c r="G29" s="35">
        <v>718187500</v>
      </c>
      <c r="H29" s="35">
        <f>+H30+H31+H32</f>
        <v>108944407.03999999</v>
      </c>
    </row>
    <row r="30" spans="1:8" ht="18" x14ac:dyDescent="0.25">
      <c r="A30" s="10" t="s">
        <v>25</v>
      </c>
      <c r="B30" s="11">
        <v>24971873850</v>
      </c>
      <c r="C30" s="11">
        <v>4701517502</v>
      </c>
      <c r="D30" s="11">
        <v>3143000000</v>
      </c>
      <c r="E30" s="11"/>
      <c r="F30" s="33"/>
      <c r="G30" s="33"/>
      <c r="H30" s="33">
        <v>28983860.080000002</v>
      </c>
    </row>
    <row r="31" spans="1:8" ht="18" x14ac:dyDescent="0.25">
      <c r="A31" s="10" t="s">
        <v>26</v>
      </c>
      <c r="B31" s="11">
        <v>39882074686</v>
      </c>
      <c r="C31" s="11">
        <v>15432345697</v>
      </c>
      <c r="D31" s="11">
        <v>2871000000</v>
      </c>
      <c r="E31" s="11"/>
      <c r="F31" s="33"/>
      <c r="G31" s="33"/>
      <c r="H31" s="33">
        <v>10109953.770000001</v>
      </c>
    </row>
    <row r="32" spans="1:8" ht="18" x14ac:dyDescent="0.25">
      <c r="A32" s="10" t="s">
        <v>27</v>
      </c>
      <c r="B32" s="11">
        <v>0</v>
      </c>
      <c r="C32" s="11">
        <v>0</v>
      </c>
      <c r="D32" s="11">
        <v>0</v>
      </c>
      <c r="E32" s="11">
        <v>0</v>
      </c>
      <c r="F32" s="33"/>
      <c r="G32" s="33"/>
      <c r="H32" s="33">
        <v>69850593.189999998</v>
      </c>
    </row>
    <row r="33" spans="1:8" ht="18" x14ac:dyDescent="0.25">
      <c r="A33" s="10" t="s">
        <v>28</v>
      </c>
      <c r="B33" s="11">
        <v>0</v>
      </c>
      <c r="C33" s="11">
        <v>0</v>
      </c>
      <c r="D33" s="11">
        <v>0</v>
      </c>
      <c r="E33" s="11"/>
      <c r="F33" s="33"/>
      <c r="G33" s="33"/>
      <c r="H33" s="33"/>
    </row>
    <row r="34" spans="1:8" ht="18" x14ac:dyDescent="0.25">
      <c r="A34" s="10" t="s">
        <v>29</v>
      </c>
      <c r="B34" s="11">
        <v>0</v>
      </c>
      <c r="C34" s="11">
        <v>0</v>
      </c>
      <c r="D34" s="11">
        <v>0</v>
      </c>
      <c r="E34" s="11"/>
      <c r="F34" s="33"/>
      <c r="G34" s="33">
        <v>12290000</v>
      </c>
      <c r="H34" s="33"/>
    </row>
    <row r="35" spans="1:8" ht="18" x14ac:dyDescent="0.25">
      <c r="A35" s="10" t="s">
        <v>30</v>
      </c>
      <c r="B35" s="11">
        <v>0</v>
      </c>
      <c r="C35" s="11">
        <v>0</v>
      </c>
      <c r="D35" s="11">
        <v>0</v>
      </c>
      <c r="E35" s="11"/>
      <c r="F35" s="33"/>
      <c r="G35" s="33"/>
      <c r="H35" s="33"/>
    </row>
    <row r="36" spans="1:8" ht="18" x14ac:dyDescent="0.25">
      <c r="A36" s="10" t="s">
        <v>31</v>
      </c>
      <c r="B36" s="11">
        <v>0</v>
      </c>
      <c r="C36" s="11">
        <v>0</v>
      </c>
      <c r="D36" s="11">
        <v>0</v>
      </c>
      <c r="E36" s="11"/>
      <c r="F36" s="33"/>
      <c r="G36" s="33">
        <v>251320000</v>
      </c>
      <c r="H36" s="33"/>
    </row>
    <row r="37" spans="1:8" ht="18" x14ac:dyDescent="0.25">
      <c r="A37" s="10" t="s">
        <v>32</v>
      </c>
      <c r="B37" s="11">
        <v>0</v>
      </c>
      <c r="C37" s="11">
        <v>0</v>
      </c>
      <c r="D37" s="11">
        <v>1200000000</v>
      </c>
      <c r="E37" s="11">
        <v>4384004</v>
      </c>
      <c r="F37" s="33"/>
      <c r="G37" s="33"/>
      <c r="H37" s="33"/>
    </row>
    <row r="38" spans="1:8" ht="18" x14ac:dyDescent="0.25">
      <c r="A38" s="10" t="s">
        <v>33</v>
      </c>
      <c r="B38" s="11">
        <v>0</v>
      </c>
      <c r="C38" s="11">
        <v>0</v>
      </c>
      <c r="D38" s="11">
        <v>0</v>
      </c>
      <c r="E38" s="11">
        <v>43024985</v>
      </c>
      <c r="F38" s="33"/>
      <c r="G38" s="33"/>
      <c r="H38" s="33"/>
    </row>
    <row r="39" spans="1:8" ht="18" x14ac:dyDescent="0.25">
      <c r="A39" s="10" t="s">
        <v>21</v>
      </c>
      <c r="B39" s="11">
        <v>0</v>
      </c>
      <c r="C39" s="11">
        <v>1433025051</v>
      </c>
      <c r="D39" s="11">
        <v>37500000</v>
      </c>
      <c r="E39" s="11"/>
      <c r="F39" s="33"/>
      <c r="G39" s="33"/>
      <c r="H39" s="33"/>
    </row>
    <row r="40" spans="1:8" ht="18" x14ac:dyDescent="0.25">
      <c r="A40" s="10" t="s">
        <v>34</v>
      </c>
      <c r="B40" s="11">
        <v>0</v>
      </c>
      <c r="C40" s="11">
        <v>0</v>
      </c>
      <c r="D40" s="11">
        <v>0</v>
      </c>
      <c r="E40" s="11"/>
      <c r="F40" s="33"/>
      <c r="G40" s="33"/>
      <c r="H40" s="33"/>
    </row>
    <row r="41" spans="1:8" ht="18" x14ac:dyDescent="0.25">
      <c r="A41" s="10"/>
      <c r="B41" s="11"/>
      <c r="C41" s="11"/>
      <c r="D41" s="11"/>
      <c r="E41" s="11"/>
      <c r="F41" s="33"/>
      <c r="G41" s="33"/>
      <c r="H41" s="33"/>
    </row>
    <row r="42" spans="1:8" ht="31.5" x14ac:dyDescent="0.25">
      <c r="A42" s="15" t="s">
        <v>35</v>
      </c>
      <c r="B42" s="16">
        <f>+B16-B28</f>
        <v>20990406956</v>
      </c>
      <c r="C42" s="16">
        <f>+C16-C28</f>
        <v>9940313111</v>
      </c>
      <c r="D42" s="16">
        <f>+D16-D28</f>
        <v>10970500000</v>
      </c>
      <c r="E42" s="16">
        <f>+E16-E28</f>
        <v>30967786</v>
      </c>
      <c r="F42" s="35">
        <f t="shared" ref="F42:H42" si="7">+F16-F28</f>
        <v>-310139325.10000002</v>
      </c>
      <c r="G42" s="35">
        <f t="shared" si="7"/>
        <v>-981797500</v>
      </c>
      <c r="H42" s="35">
        <f t="shared" si="7"/>
        <v>-108944407.03999999</v>
      </c>
    </row>
    <row r="43" spans="1:8" ht="18" x14ac:dyDescent="0.25">
      <c r="A43" s="10"/>
      <c r="B43" s="11"/>
      <c r="C43" s="11"/>
      <c r="D43" s="11"/>
      <c r="E43" s="11"/>
      <c r="F43" s="33"/>
      <c r="G43" s="33"/>
      <c r="H43" s="33"/>
    </row>
    <row r="44" spans="1:8" ht="18" x14ac:dyDescent="0.25">
      <c r="A44" s="15" t="s">
        <v>36</v>
      </c>
      <c r="B44" s="16">
        <f>SUM(B45:B47)</f>
        <v>0</v>
      </c>
      <c r="C44" s="16">
        <f t="shared" ref="C44:H44" si="8">SUM(C45:C47)</f>
        <v>0</v>
      </c>
      <c r="D44" s="16">
        <f t="shared" si="8"/>
        <v>0</v>
      </c>
      <c r="E44" s="16">
        <f t="shared" si="8"/>
        <v>0</v>
      </c>
      <c r="F44" s="35">
        <f t="shared" si="8"/>
        <v>0</v>
      </c>
      <c r="G44" s="35">
        <f t="shared" si="8"/>
        <v>0</v>
      </c>
      <c r="H44" s="35">
        <f t="shared" si="8"/>
        <v>76171468.730000004</v>
      </c>
    </row>
    <row r="45" spans="1:8" ht="18" x14ac:dyDescent="0.25">
      <c r="A45" s="10" t="s">
        <v>37</v>
      </c>
      <c r="B45" s="17"/>
      <c r="C45" s="18"/>
      <c r="D45" s="11">
        <v>0</v>
      </c>
      <c r="E45" s="11"/>
      <c r="F45" s="33"/>
      <c r="G45" s="33"/>
      <c r="H45" s="33"/>
    </row>
    <row r="46" spans="1:8" ht="18" x14ac:dyDescent="0.25">
      <c r="A46" s="10" t="s">
        <v>38</v>
      </c>
      <c r="B46" s="11">
        <v>0</v>
      </c>
      <c r="C46" s="11"/>
      <c r="D46" s="11"/>
      <c r="E46" s="11"/>
      <c r="F46" s="33"/>
      <c r="G46" s="33"/>
      <c r="H46" s="33">
        <v>76171468.730000004</v>
      </c>
    </row>
    <row r="47" spans="1:8" ht="18" x14ac:dyDescent="0.25">
      <c r="A47" s="10" t="s">
        <v>39</v>
      </c>
      <c r="B47" s="11"/>
      <c r="C47" s="11"/>
      <c r="D47" s="11"/>
      <c r="E47" s="11"/>
      <c r="F47" s="33"/>
      <c r="G47" s="33"/>
      <c r="H47" s="33"/>
    </row>
    <row r="48" spans="1:8" ht="18" x14ac:dyDescent="0.25">
      <c r="A48" s="14"/>
      <c r="B48" s="11"/>
      <c r="C48" s="11"/>
      <c r="D48" s="11"/>
      <c r="E48" s="11"/>
      <c r="F48" s="33"/>
      <c r="G48" s="33"/>
      <c r="H48" s="33"/>
    </row>
    <row r="49" spans="1:8" ht="18" x14ac:dyDescent="0.25">
      <c r="A49" s="15" t="s">
        <v>40</v>
      </c>
      <c r="B49" s="16">
        <f>SUM(B50:B52)</f>
        <v>15293492640</v>
      </c>
      <c r="C49" s="16">
        <f t="shared" ref="C49:H49" si="9">SUM(C50:C52)</f>
        <v>7293741000</v>
      </c>
      <c r="D49" s="16">
        <f t="shared" si="9"/>
        <v>2539000000</v>
      </c>
      <c r="E49" s="16">
        <f t="shared" si="9"/>
        <v>0</v>
      </c>
      <c r="F49" s="35">
        <f t="shared" si="9"/>
        <v>115179106.25</v>
      </c>
      <c r="G49" s="35">
        <f t="shared" si="9"/>
        <v>306900000</v>
      </c>
      <c r="H49" s="35">
        <f t="shared" si="9"/>
        <v>0</v>
      </c>
    </row>
    <row r="50" spans="1:8" ht="18" x14ac:dyDescent="0.25">
      <c r="A50" s="10" t="s">
        <v>41</v>
      </c>
      <c r="B50" s="19">
        <v>15293492640</v>
      </c>
      <c r="C50" s="11">
        <v>7293741000</v>
      </c>
      <c r="D50" s="11">
        <v>2529000000</v>
      </c>
      <c r="E50" s="11"/>
      <c r="F50" s="33">
        <v>115179106.25</v>
      </c>
      <c r="G50" s="33">
        <v>306900000</v>
      </c>
      <c r="H50" s="33"/>
    </row>
    <row r="51" spans="1:8" ht="18" x14ac:dyDescent="0.25">
      <c r="A51" s="10" t="s">
        <v>42</v>
      </c>
      <c r="B51" s="11"/>
      <c r="C51" s="11"/>
      <c r="D51" s="11">
        <v>10000000</v>
      </c>
      <c r="E51" s="11"/>
      <c r="F51" s="33"/>
      <c r="G51" s="33"/>
      <c r="H51" s="33"/>
    </row>
    <row r="52" spans="1:8" ht="18" x14ac:dyDescent="0.25">
      <c r="A52" s="10" t="s">
        <v>43</v>
      </c>
      <c r="B52" s="11"/>
      <c r="C52" s="11"/>
      <c r="D52" s="11"/>
      <c r="E52" s="11"/>
      <c r="F52" s="33"/>
      <c r="G52" s="33"/>
      <c r="H52" s="33"/>
    </row>
    <row r="53" spans="1:8" ht="18" x14ac:dyDescent="0.25">
      <c r="A53" s="14"/>
      <c r="B53" s="11"/>
      <c r="C53" s="11"/>
      <c r="D53" s="11"/>
      <c r="E53" s="11"/>
      <c r="F53" s="33"/>
      <c r="G53" s="33"/>
      <c r="H53" s="33"/>
    </row>
    <row r="54" spans="1:8" ht="18.75" thickBot="1" x14ac:dyDescent="0.3">
      <c r="A54" s="20" t="s">
        <v>44</v>
      </c>
      <c r="B54" s="21">
        <f>+B16+B44</f>
        <v>85844355492</v>
      </c>
      <c r="C54" s="21">
        <f t="shared" ref="C54:H54" si="10">+C16+C44</f>
        <v>31507201361</v>
      </c>
      <c r="D54" s="21">
        <f t="shared" si="10"/>
        <v>18222000000</v>
      </c>
      <c r="E54" s="21">
        <f t="shared" si="10"/>
        <v>78376776</v>
      </c>
      <c r="F54" s="36">
        <f t="shared" si="10"/>
        <v>0</v>
      </c>
      <c r="G54" s="36">
        <f t="shared" si="10"/>
        <v>0</v>
      </c>
      <c r="H54" s="36">
        <f t="shared" si="10"/>
        <v>76171468.730000004</v>
      </c>
    </row>
    <row r="55" spans="1:8" ht="18" x14ac:dyDescent="0.25">
      <c r="A55" s="14"/>
      <c r="B55" s="11"/>
      <c r="C55" s="11"/>
      <c r="D55" s="11"/>
      <c r="E55" s="11"/>
      <c r="F55" s="33"/>
      <c r="G55" s="33"/>
      <c r="H55" s="33"/>
    </row>
    <row r="56" spans="1:8" ht="18" x14ac:dyDescent="0.25">
      <c r="A56" s="15" t="s">
        <v>45</v>
      </c>
      <c r="B56" s="16">
        <f>+B28+B49</f>
        <v>80147441176</v>
      </c>
      <c r="C56" s="16">
        <f>+C28+C49</f>
        <v>28860629250</v>
      </c>
      <c r="D56" s="16">
        <f t="shared" ref="D56:H56" si="11">+D28+D49</f>
        <v>9790500000</v>
      </c>
      <c r="E56" s="16">
        <f t="shared" si="11"/>
        <v>47408990</v>
      </c>
      <c r="F56" s="35">
        <f t="shared" si="11"/>
        <v>425318431.35000002</v>
      </c>
      <c r="G56" s="35">
        <f t="shared" si="11"/>
        <v>1288697500</v>
      </c>
      <c r="H56" s="35">
        <f t="shared" si="11"/>
        <v>108944407.03999999</v>
      </c>
    </row>
    <row r="57" spans="1:8" ht="18" x14ac:dyDescent="0.25">
      <c r="A57" s="14"/>
      <c r="B57" s="11"/>
      <c r="C57" s="11"/>
      <c r="D57" s="11"/>
      <c r="E57" s="11"/>
      <c r="F57" s="33"/>
      <c r="G57" s="33"/>
      <c r="H57" s="33"/>
    </row>
    <row r="58" spans="1:8" ht="18" x14ac:dyDescent="0.25">
      <c r="A58" s="15" t="s">
        <v>46</v>
      </c>
      <c r="B58" s="16">
        <f>+B56-B35</f>
        <v>80147441176</v>
      </c>
      <c r="C58" s="16">
        <f>+C56-C35</f>
        <v>28860629250</v>
      </c>
      <c r="D58" s="16">
        <f t="shared" ref="D58:H58" si="12">+D56-D35</f>
        <v>9790500000</v>
      </c>
      <c r="E58" s="16">
        <f t="shared" si="12"/>
        <v>47408990</v>
      </c>
      <c r="F58" s="35">
        <f t="shared" si="12"/>
        <v>425318431.35000002</v>
      </c>
      <c r="G58" s="35">
        <f t="shared" si="12"/>
        <v>1288697500</v>
      </c>
      <c r="H58" s="35">
        <f t="shared" si="12"/>
        <v>108944407.03999999</v>
      </c>
    </row>
    <row r="59" spans="1:8" ht="18" x14ac:dyDescent="0.25">
      <c r="A59" s="10"/>
      <c r="B59" s="11"/>
      <c r="C59" s="11"/>
      <c r="D59" s="11"/>
      <c r="E59" s="11"/>
      <c r="F59" s="33"/>
      <c r="G59" s="33"/>
      <c r="H59" s="33"/>
    </row>
    <row r="60" spans="1:8" s="24" customFormat="1" ht="32.25" thickBot="1" x14ac:dyDescent="0.3">
      <c r="A60" s="22" t="s">
        <v>47</v>
      </c>
      <c r="B60" s="23">
        <f>+B54-B56</f>
        <v>5696914316</v>
      </c>
      <c r="C60" s="23">
        <f t="shared" ref="C60:E60" si="13">+C54-C56</f>
        <v>2646572111</v>
      </c>
      <c r="D60" s="23">
        <f t="shared" si="13"/>
        <v>8431500000</v>
      </c>
      <c r="E60" s="23">
        <f t="shared" si="13"/>
        <v>30967786</v>
      </c>
      <c r="F60" s="37"/>
      <c r="G60" s="37"/>
      <c r="H60" s="37"/>
    </row>
    <row r="61" spans="1:8" ht="18.75" thickTop="1" x14ac:dyDescent="0.25">
      <c r="A61" s="25"/>
      <c r="B61" s="11"/>
      <c r="C61" s="18"/>
      <c r="D61" s="18"/>
      <c r="E61" s="18"/>
      <c r="F61" s="38"/>
      <c r="G61" s="38"/>
      <c r="H61" s="38"/>
    </row>
    <row r="62" spans="1:8" ht="18" x14ac:dyDescent="0.25">
      <c r="A62" s="15" t="s">
        <v>48</v>
      </c>
      <c r="B62" s="16"/>
      <c r="C62" s="16"/>
      <c r="D62" s="16"/>
      <c r="E62" s="16"/>
      <c r="F62" s="35"/>
      <c r="G62" s="35"/>
      <c r="H62" s="35"/>
    </row>
    <row r="63" spans="1:8" ht="18" x14ac:dyDescent="0.25">
      <c r="A63" s="15" t="s">
        <v>49</v>
      </c>
      <c r="B63" s="16"/>
      <c r="C63" s="16"/>
      <c r="D63" s="16"/>
      <c r="E63" s="16"/>
      <c r="F63" s="35"/>
      <c r="G63" s="35"/>
      <c r="H63" s="35"/>
    </row>
    <row r="64" spans="1:8" ht="18" x14ac:dyDescent="0.25">
      <c r="A64" s="15" t="s">
        <v>50</v>
      </c>
      <c r="B64" s="16">
        <f>+B54-B58+B62+B63</f>
        <v>5696914316</v>
      </c>
      <c r="C64" s="16">
        <f t="shared" ref="C64:E64" si="14">+C54-C58+C62+C63</f>
        <v>2646572111</v>
      </c>
      <c r="D64" s="16">
        <f t="shared" si="14"/>
        <v>8431500000</v>
      </c>
      <c r="E64" s="16">
        <f t="shared" si="14"/>
        <v>30967786</v>
      </c>
      <c r="F64" s="35">
        <f>+F54-F58</f>
        <v>-425318431.35000002</v>
      </c>
      <c r="G64" s="35">
        <f>+G54-G58</f>
        <v>-1288697500</v>
      </c>
      <c r="H64" s="35">
        <f>+H54-H58</f>
        <v>-32772938.309999987</v>
      </c>
    </row>
    <row r="65" spans="1:8" ht="18" x14ac:dyDescent="0.25">
      <c r="A65" s="15" t="s">
        <v>51</v>
      </c>
      <c r="B65" s="16">
        <f>+B54-B56</f>
        <v>5696914316</v>
      </c>
      <c r="C65" s="16">
        <f t="shared" ref="C65:H65" si="15">+C54-C56</f>
        <v>2646572111</v>
      </c>
      <c r="D65" s="16">
        <f t="shared" si="15"/>
        <v>8431500000</v>
      </c>
      <c r="E65" s="16">
        <f t="shared" si="15"/>
        <v>30967786</v>
      </c>
      <c r="F65" s="35">
        <f>+F54-F56</f>
        <v>-425318431.35000002</v>
      </c>
      <c r="G65" s="35">
        <f t="shared" si="15"/>
        <v>-1288697500</v>
      </c>
      <c r="H65" s="35">
        <f t="shared" si="15"/>
        <v>-32772938.309999987</v>
      </c>
    </row>
    <row r="66" spans="1:8" ht="18" x14ac:dyDescent="0.25">
      <c r="A66" s="15"/>
      <c r="B66" s="16"/>
      <c r="C66" s="16"/>
      <c r="D66" s="16"/>
      <c r="E66" s="16"/>
      <c r="F66" s="35"/>
      <c r="G66" s="35"/>
      <c r="H66" s="35"/>
    </row>
    <row r="67" spans="1:8" ht="18" x14ac:dyDescent="0.25">
      <c r="A67" s="15" t="s">
        <v>52</v>
      </c>
      <c r="B67" s="16">
        <v>0</v>
      </c>
      <c r="C67" s="16">
        <v>0</v>
      </c>
      <c r="D67" s="16">
        <v>6525500000</v>
      </c>
      <c r="E67" s="16">
        <f t="shared" ref="E67:H67" si="16">SUM(E68:E70)</f>
        <v>0</v>
      </c>
      <c r="F67" s="35">
        <f t="shared" si="16"/>
        <v>0</v>
      </c>
      <c r="G67" s="35">
        <f t="shared" si="16"/>
        <v>0</v>
      </c>
      <c r="H67" s="35">
        <f t="shared" si="16"/>
        <v>0</v>
      </c>
    </row>
    <row r="68" spans="1:8" ht="18" x14ac:dyDescent="0.25">
      <c r="A68" s="10" t="s">
        <v>53</v>
      </c>
      <c r="B68" s="11"/>
      <c r="C68" s="11"/>
      <c r="D68" s="11">
        <f>+D67</f>
        <v>6525500000</v>
      </c>
      <c r="E68" s="11"/>
      <c r="F68" s="33"/>
      <c r="G68" s="33"/>
      <c r="H68" s="33"/>
    </row>
    <row r="69" spans="1:8" ht="18" x14ac:dyDescent="0.25">
      <c r="A69" s="10" t="s">
        <v>54</v>
      </c>
      <c r="B69" s="11">
        <v>0</v>
      </c>
      <c r="C69" s="11">
        <v>0</v>
      </c>
      <c r="D69" s="11">
        <v>0</v>
      </c>
      <c r="E69" s="11"/>
      <c r="F69" s="33"/>
      <c r="G69" s="33"/>
      <c r="H69" s="33"/>
    </row>
    <row r="70" spans="1:8" ht="31.5" x14ac:dyDescent="0.25">
      <c r="A70" s="10" t="s">
        <v>55</v>
      </c>
      <c r="B70" s="11"/>
      <c r="C70" s="11"/>
      <c r="D70" s="11"/>
      <c r="E70" s="11"/>
      <c r="F70" s="33"/>
      <c r="G70" s="33"/>
      <c r="H70" s="33"/>
    </row>
    <row r="71" spans="1:8" ht="18" x14ac:dyDescent="0.25">
      <c r="A71" s="14"/>
      <c r="B71" s="11"/>
      <c r="C71" s="11"/>
      <c r="D71" s="11"/>
      <c r="E71" s="11"/>
      <c r="F71" s="33"/>
      <c r="G71" s="33"/>
      <c r="H71" s="33"/>
    </row>
    <row r="72" spans="1:8" ht="18" x14ac:dyDescent="0.25">
      <c r="A72" s="15" t="s">
        <v>56</v>
      </c>
      <c r="B72" s="16">
        <f>SUM(B74:B77)</f>
        <v>5696914316</v>
      </c>
      <c r="C72" s="16">
        <f t="shared" ref="C72:H72" si="17">SUM(C74:C77)</f>
        <v>2646573112</v>
      </c>
      <c r="D72" s="16">
        <f t="shared" si="17"/>
        <v>14957000000</v>
      </c>
      <c r="E72" s="16">
        <f t="shared" si="17"/>
        <v>30967786</v>
      </c>
      <c r="F72" s="35">
        <f>SUM(F74:F77)</f>
        <v>-425318431.35000002</v>
      </c>
      <c r="G72" s="35">
        <f t="shared" si="17"/>
        <v>-1288697500</v>
      </c>
      <c r="H72" s="35">
        <f t="shared" si="17"/>
        <v>262942736</v>
      </c>
    </row>
    <row r="73" spans="1:8" ht="18" x14ac:dyDescent="0.25">
      <c r="A73" s="14"/>
      <c r="B73" s="11"/>
      <c r="C73" s="11"/>
      <c r="D73" s="11"/>
      <c r="E73" s="11"/>
      <c r="F73" s="33"/>
      <c r="G73" s="33"/>
      <c r="H73" s="33"/>
    </row>
    <row r="74" spans="1:8" ht="18" x14ac:dyDescent="0.25">
      <c r="A74" s="10" t="s">
        <v>57</v>
      </c>
      <c r="B74" s="11"/>
      <c r="C74" s="11"/>
      <c r="D74" s="26">
        <v>11231000000</v>
      </c>
      <c r="E74" s="11">
        <v>30967786</v>
      </c>
      <c r="F74" s="33">
        <f>+F65*0.05</f>
        <v>-21265921.567500003</v>
      </c>
      <c r="G74" s="33">
        <f>+G65-G76</f>
        <v>-451044125</v>
      </c>
      <c r="H74" s="39">
        <v>262942736</v>
      </c>
    </row>
    <row r="75" spans="1:8" ht="18" x14ac:dyDescent="0.25">
      <c r="A75" s="10" t="s">
        <v>62</v>
      </c>
      <c r="B75" s="11"/>
      <c r="C75" s="11"/>
      <c r="D75" s="26">
        <v>3726000000</v>
      </c>
      <c r="E75" s="11"/>
      <c r="F75" s="33"/>
      <c r="G75" s="33"/>
      <c r="H75" s="39"/>
    </row>
    <row r="76" spans="1:8" ht="18" x14ac:dyDescent="0.25">
      <c r="A76" s="10" t="s">
        <v>58</v>
      </c>
      <c r="B76" s="11">
        <v>5696914316</v>
      </c>
      <c r="C76" s="11">
        <v>2646573112</v>
      </c>
      <c r="D76" s="26">
        <v>0</v>
      </c>
      <c r="E76" s="11"/>
      <c r="F76" s="33">
        <f>+F65*0.95</f>
        <v>-404052509.78250003</v>
      </c>
      <c r="G76" s="33">
        <f>+G65*0.65</f>
        <v>-837653375</v>
      </c>
      <c r="H76" s="33"/>
    </row>
    <row r="77" spans="1:8" ht="18" x14ac:dyDescent="0.25">
      <c r="A77" s="12" t="s">
        <v>59</v>
      </c>
      <c r="B77" s="13"/>
      <c r="C77" s="13"/>
      <c r="D77" s="13"/>
      <c r="E77" s="13"/>
      <c r="F77" s="34">
        <v>0</v>
      </c>
      <c r="G77" s="34"/>
      <c r="H77" s="34"/>
    </row>
    <row r="78" spans="1:8" x14ac:dyDescent="0.25">
      <c r="A78" s="27"/>
    </row>
    <row r="79" spans="1:8" x14ac:dyDescent="0.25">
      <c r="A79" s="27"/>
    </row>
    <row r="80" spans="1:8" x14ac:dyDescent="0.25">
      <c r="A80" s="27"/>
      <c r="F80" s="40"/>
      <c r="G80" s="40"/>
    </row>
    <row r="81" spans="6:7" x14ac:dyDescent="0.25">
      <c r="F81" s="40"/>
      <c r="G81" s="40"/>
    </row>
  </sheetData>
  <mergeCells count="13">
    <mergeCell ref="F12:F14"/>
    <mergeCell ref="G12:G14"/>
    <mergeCell ref="H12:H14"/>
    <mergeCell ref="A3:H3"/>
    <mergeCell ref="A5:H6"/>
    <mergeCell ref="A8:H8"/>
    <mergeCell ref="A11:A14"/>
    <mergeCell ref="B11:E11"/>
    <mergeCell ref="F11:H11"/>
    <mergeCell ref="B12:B14"/>
    <mergeCell ref="C12:C14"/>
    <mergeCell ref="D12:D14"/>
    <mergeCell ref="E12:E14"/>
  </mergeCells>
  <pageMargins left="0.25" right="0.25" top="0.75" bottom="0.75" header="0.3" footer="0.3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 DEL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Colombo</dc:creator>
  <cp:lastModifiedBy>AGOSTINA PERRIG</cp:lastModifiedBy>
  <cp:lastPrinted>2022-11-01T14:40:06Z</cp:lastPrinted>
  <dcterms:created xsi:type="dcterms:W3CDTF">2022-01-20T20:07:53Z</dcterms:created>
  <dcterms:modified xsi:type="dcterms:W3CDTF">2024-02-08T12:57:38Z</dcterms:modified>
</cp:coreProperties>
</file>