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5\I Trimestre\"/>
    </mc:Choice>
  </mc:AlternateContent>
  <xr:revisionPtr revIDLastSave="0" documentId="13_ncr:1_{371D7E18-3799-4FA4-8B30-79C1B4ED1A57}" xr6:coauthVersionLast="47" xr6:coauthVersionMax="47" xr10:uidLastSave="{00000000-0000-0000-0000-000000000000}"/>
  <bookViews>
    <workbookView xWindow="-120" yWindow="-120" windowWidth="29040" windowHeight="15840" xr2:uid="{92AB488E-B17A-40EA-A6B9-74FC014ADAC7}"/>
  </bookViews>
  <sheets>
    <sheet name="1.4P (l trim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adsdsd">#REF!</definedName>
    <definedName name="_xlnm.Extract" localSheetId="0">#REF!</definedName>
    <definedName name="_xlnm.Extract">#REF!</definedName>
    <definedName name="_xlnm.Print_Area" localSheetId="0">'1.4P (l trim)'!$A$1:$G$119</definedName>
    <definedName name="_xlnm.Print_Area">'[1]Fto. a partir del impuesto'!$D$7:$D$50</definedName>
    <definedName name="B" localSheetId="0">#REF!</definedName>
    <definedName name="B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>#REF!</definedName>
    <definedName name="Comisiones" localSheetId="0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D" localSheetId="0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>#REF!</definedName>
    <definedName name="Fecha_primer_pago">'[3]IPV-BAPRO'!#REF!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>#REF!</definedName>
    <definedName name="H" localSheetId="0">#REF!</definedName>
    <definedName name="H">#REF!</definedName>
    <definedName name="hhfhfh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J" localSheetId="0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>#REF!</definedName>
    <definedName name="L_" localSheetId="0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>#REF!</definedName>
    <definedName name="marzo">[4]Tasas!$C$4</definedName>
    <definedName name="N" localSheetId="0">#REF!</definedName>
    <definedName name="N">#REF!</definedName>
    <definedName name="O" localSheetId="0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>#REF!</definedName>
    <definedName name="pagos_por_año">'[3]IPV-BAPRO'!#REF!</definedName>
    <definedName name="PC">[5]Datos!$E$9</definedName>
    <definedName name="perc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>'[3]IPV-BAPRO'!#REF!</definedName>
    <definedName name="prueba" localSheetId="0">#REF!</definedName>
    <definedName name="prueba">#REF!</definedName>
    <definedName name="Q" localSheetId="0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>#REF!</definedName>
    <definedName name="tasa_interes_anual">'[3]IPV-BAPRO'!#REF!</definedName>
    <definedName name="TC">[5]Datos!$D$14</definedName>
    <definedName name="TETP">#REF!</definedName>
    <definedName name="_xlnm.Print_Titles">'[1]Fto. a partir del impuesto'!$A$1:$A$65536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>#REF!</definedName>
    <definedName name="V" localSheetId="0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>#REF!</definedName>
    <definedName name="XC">#REF!</definedName>
    <definedName name="Y" localSheetId="0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1" i="2" l="1"/>
  <c r="E40" i="2"/>
  <c r="C40" i="2"/>
  <c r="B40" i="2"/>
  <c r="C67" i="2" l="1"/>
  <c r="B67" i="2"/>
  <c r="C30" i="2"/>
  <c r="B30" i="2"/>
  <c r="B35" i="2" l="1"/>
  <c r="C35" i="2"/>
  <c r="F71" i="2" l="1"/>
  <c r="D67" i="2"/>
  <c r="E67" i="2"/>
  <c r="F115" i="2" l="1"/>
  <c r="D111" i="2"/>
  <c r="F113" i="2"/>
  <c r="C111" i="2"/>
  <c r="D104" i="2"/>
  <c r="E89" i="2"/>
  <c r="D89" i="2"/>
  <c r="D88" i="2"/>
  <c r="E80" i="2"/>
  <c r="D80" i="2"/>
  <c r="C80" i="2"/>
  <c r="F75" i="2"/>
  <c r="E73" i="2"/>
  <c r="D73" i="2"/>
  <c r="F72" i="2"/>
  <c r="F70" i="2"/>
  <c r="F69" i="2"/>
  <c r="F68" i="2"/>
  <c r="F66" i="2"/>
  <c r="F59" i="2"/>
  <c r="D58" i="2"/>
  <c r="B57" i="2"/>
  <c r="F56" i="2"/>
  <c r="F55" i="2"/>
  <c r="F54" i="2"/>
  <c r="F53" i="2"/>
  <c r="F52" i="2"/>
  <c r="E51" i="2"/>
  <c r="D51" i="2"/>
  <c r="C51" i="2"/>
  <c r="F49" i="2"/>
  <c r="D48" i="2"/>
  <c r="B44" i="2"/>
  <c r="F43" i="2"/>
  <c r="F42" i="2"/>
  <c r="F41" i="2"/>
  <c r="D40" i="2"/>
  <c r="F38" i="2"/>
  <c r="F37" i="2"/>
  <c r="F36" i="2"/>
  <c r="E35" i="2"/>
  <c r="D35" i="2"/>
  <c r="F34" i="2"/>
  <c r="F31" i="2"/>
  <c r="F30" i="2"/>
  <c r="F29" i="2"/>
  <c r="F28" i="2"/>
  <c r="F27" i="2"/>
  <c r="D24" i="2"/>
  <c r="C24" i="2"/>
  <c r="B24" i="2"/>
  <c r="F22" i="2"/>
  <c r="F21" i="2"/>
  <c r="E20" i="2"/>
  <c r="D20" i="2"/>
  <c r="C20" i="2"/>
  <c r="B20" i="2"/>
  <c r="C33" i="2" l="1"/>
  <c r="C19" i="2" s="1"/>
  <c r="D65" i="2"/>
  <c r="D33" i="2"/>
  <c r="E65" i="2"/>
  <c r="E33" i="2"/>
  <c r="B33" i="2"/>
  <c r="B19" i="2" s="1"/>
  <c r="C65" i="2"/>
  <c r="B65" i="2"/>
  <c r="B63" i="2" s="1"/>
  <c r="F25" i="2"/>
  <c r="F26" i="2"/>
  <c r="C78" i="2"/>
  <c r="C76" i="2" s="1"/>
  <c r="D78" i="2"/>
  <c r="D76" i="2" s="1"/>
  <c r="E78" i="2"/>
  <c r="F48" i="2"/>
  <c r="F104" i="2"/>
  <c r="F88" i="2"/>
  <c r="E44" i="2"/>
  <c r="F40" i="2"/>
  <c r="F114" i="2"/>
  <c r="C107" i="2"/>
  <c r="B111" i="2"/>
  <c r="D107" i="2"/>
  <c r="F100" i="2"/>
  <c r="F103" i="2"/>
  <c r="E107" i="2"/>
  <c r="C57" i="2"/>
  <c r="F73" i="2"/>
  <c r="F116" i="2"/>
  <c r="F97" i="2"/>
  <c r="F105" i="2"/>
  <c r="F110" i="2"/>
  <c r="C44" i="2"/>
  <c r="E111" i="2"/>
  <c r="F81" i="2"/>
  <c r="E24" i="2"/>
  <c r="B107" i="2"/>
  <c r="B50" i="2"/>
  <c r="D50" i="2"/>
  <c r="C99" i="2"/>
  <c r="D44" i="2"/>
  <c r="D99" i="2"/>
  <c r="F20" i="2"/>
  <c r="B95" i="2"/>
  <c r="F23" i="2"/>
  <c r="F61" i="2"/>
  <c r="E57" i="2"/>
  <c r="F96" i="2"/>
  <c r="E95" i="2"/>
  <c r="F60" i="2"/>
  <c r="F32" i="2"/>
  <c r="F77" i="2"/>
  <c r="F82" i="2"/>
  <c r="E99" i="2"/>
  <c r="D19" i="2"/>
  <c r="F102" i="2"/>
  <c r="F35" i="2"/>
  <c r="F33" i="2" s="1"/>
  <c r="F64" i="2"/>
  <c r="C95" i="2"/>
  <c r="F89" i="2"/>
  <c r="D95" i="2"/>
  <c r="F80" i="2"/>
  <c r="B78" i="2"/>
  <c r="F101" i="2"/>
  <c r="F108" i="2"/>
  <c r="B99" i="2"/>
  <c r="F58" i="2"/>
  <c r="F51" i="2"/>
  <c r="F112" i="2"/>
  <c r="F67" i="2"/>
  <c r="F109" i="2"/>
  <c r="F79" i="2"/>
  <c r="F98" i="2"/>
  <c r="F46" i="2"/>
  <c r="F45" i="2"/>
  <c r="F24" i="2" l="1"/>
  <c r="F19" i="2" s="1"/>
  <c r="E76" i="2"/>
  <c r="D106" i="2"/>
  <c r="C106" i="2"/>
  <c r="C63" i="2"/>
  <c r="F65" i="2"/>
  <c r="F63" i="2" s="1"/>
  <c r="E63" i="2"/>
  <c r="D63" i="2"/>
  <c r="C50" i="2"/>
  <c r="E106" i="2"/>
  <c r="E50" i="2"/>
  <c r="E19" i="2"/>
  <c r="B76" i="2"/>
  <c r="D74" i="2"/>
  <c r="E74" i="2"/>
  <c r="B39" i="2"/>
  <c r="C74" i="2"/>
  <c r="B106" i="2"/>
  <c r="F111" i="2"/>
  <c r="F95" i="2"/>
  <c r="B94" i="2"/>
  <c r="F44" i="2"/>
  <c r="D39" i="2"/>
  <c r="F99" i="2"/>
  <c r="E94" i="2"/>
  <c r="D94" i="2"/>
  <c r="B83" i="2"/>
  <c r="C94" i="2"/>
  <c r="F57" i="2"/>
  <c r="F50" i="2" s="1"/>
  <c r="F78" i="2"/>
  <c r="F76" i="2" s="1"/>
  <c r="F74" i="2" s="1"/>
  <c r="F107" i="2"/>
  <c r="B62" i="2" l="1"/>
  <c r="D83" i="2"/>
  <c r="C83" i="2"/>
  <c r="C39" i="2"/>
  <c r="E39" i="2"/>
  <c r="E83" i="2"/>
  <c r="D84" i="2"/>
  <c r="B74" i="2"/>
  <c r="F106" i="2"/>
  <c r="F94" i="2"/>
  <c r="F83" i="2"/>
  <c r="D62" i="2"/>
  <c r="F39" i="2"/>
  <c r="F84" i="2" s="1"/>
  <c r="F85" i="2" s="1"/>
  <c r="B84" i="2" l="1"/>
  <c r="B85" i="2" s="1"/>
  <c r="D86" i="2"/>
  <c r="D92" i="2" s="1"/>
  <c r="C84" i="2"/>
  <c r="E84" i="2"/>
  <c r="E86" i="2" s="1"/>
  <c r="E62" i="2"/>
  <c r="C62" i="2"/>
  <c r="D85" i="2"/>
  <c r="F90" i="2"/>
  <c r="F62" i="2"/>
  <c r="F86" i="2"/>
  <c r="F92" i="2" s="1"/>
  <c r="B86" i="2" l="1"/>
  <c r="B92" i="2" s="1"/>
  <c r="C86" i="2"/>
  <c r="C85" i="2"/>
  <c r="E92" i="2"/>
  <c r="E117" i="2" s="1"/>
  <c r="E85" i="2"/>
  <c r="B90" i="2"/>
  <c r="D90" i="2"/>
  <c r="D117" i="2"/>
  <c r="C90" i="2" l="1"/>
  <c r="C92" i="2"/>
  <c r="E90" i="2"/>
  <c r="B117" i="2"/>
  <c r="C117" i="2" l="1"/>
  <c r="F117" i="2" s="1"/>
</calcChain>
</file>

<file path=xl/sharedStrings.xml><?xml version="1.0" encoding="utf-8"?>
<sst xmlns="http://schemas.openxmlformats.org/spreadsheetml/2006/main" count="116" uniqueCount="107">
  <si>
    <t>XVI. OTROS CONCEPTOS NO INFORMADOS</t>
  </si>
  <si>
    <t xml:space="preserve">     . Gastos Figurativos para Aplicacines Financieras </t>
  </si>
  <si>
    <t xml:space="preserve">       - Disminución de Otros Pasivos</t>
  </si>
  <si>
    <t xml:space="preserve">       - Devolución de Otros Préstamos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</si>
  <si>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</si>
  <si>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</si>
  <si>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</si>
  <si>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</si>
  <si>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</si>
  <si>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</si>
  <si>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</si>
  <si>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</si>
  <si>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</si>
  <si>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</si>
  <si>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</si>
  <si>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</si>
  <si>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</si>
  <si>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</si>
  <si>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</si>
  <si>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</si>
  <si>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</si>
  <si>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</si>
  <si>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</si>
  <si>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</si>
  <si>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</si>
  <si>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</si>
  <si>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</si>
  <si>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</si>
  <si>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</si>
  <si>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</si>
  <si>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</si>
  <si>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</si>
  <si>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</si>
  <si>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</si>
  <si>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</si>
  <si>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</si>
  <si>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</si>
  <si>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</si>
  <si>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</si>
  <si>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t xml:space="preserve">           . Dirección Nacional de Vialidad</t>
  </si>
  <si>
    <t xml:space="preserve">           . Consejo Federal de Inversiones</t>
  </si>
  <si>
    <t xml:space="preserve">           . Ministerio de Obras Públicas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</si>
  <si>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</si>
  <si>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</si>
  <si>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</si>
  <si>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</si>
  <si>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</si>
  <si>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Copartic.Municipios</t>
  </si>
  <si>
    <t xml:space="preserve">                         .   Otras transf. A Empresas Privadas</t>
  </si>
  <si>
    <t xml:space="preserve">                         .  Instituciones de enseñanza privada</t>
  </si>
  <si>
    <t xml:space="preserve">                         . Otras Instituc. Culturales y Soc. S/Fines de Lucro</t>
  </si>
  <si>
    <t xml:space="preserve">                         . Becas</t>
  </si>
  <si>
    <t xml:space="preserve">                         . Ayudas Sociales a Personas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</si>
  <si>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</si>
  <si>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</si>
  <si>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</si>
  <si>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</si>
  <si>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t xml:space="preserve">       - Intereses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</si>
  <si>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</si>
  <si>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</si>
  <si>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</si>
  <si>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t xml:space="preserve">       - Personal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</si>
  <si>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</si>
  <si>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</si>
  <si>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</si>
  <si>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</si>
  <si>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 xml:space="preserve">  -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</si>
  <si>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</si>
  <si>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</si>
  <si>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</si>
  <si>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</si>
  <si>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</si>
  <si>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t xml:space="preserve">     - Otros No Tributarios</t>
  </si>
  <si>
    <t xml:space="preserve">     - Alquileres</t>
  </si>
  <si>
    <t xml:space="preserve">     - Canones</t>
  </si>
  <si>
    <t xml:space="preserve">     - Multas</t>
  </si>
  <si>
    <t xml:space="preserve">     - Tasas</t>
  </si>
  <si>
    <t xml:space="preserve">     - Regalías</t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</si>
  <si>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</si>
  <si>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</si>
  <si>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</si>
  <si>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</si>
  <si>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</si>
  <si>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</si>
  <si>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</si>
  <si>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</si>
  <si>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</si>
  <si>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</si>
  <si>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</si>
  <si>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</si>
  <si>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</si>
  <si>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</si>
  <si>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</si>
  <si>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</si>
  <si>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</si>
  <si>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</si>
  <si>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</si>
  <si>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</si>
  <si>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Anexo I - Articulo 7º de la Reglamentación</t>
  </si>
  <si>
    <t>Planilla 1.4</t>
  </si>
  <si>
    <t>Etapa: Pagado del Ejercicio</t>
  </si>
  <si>
    <t>-  En pesos</t>
  </si>
  <si>
    <t>XIV. FUENTES FINANCIERAS</t>
  </si>
  <si>
    <t xml:space="preserve">       - Arrendamiento de Tierras Y Terrenos</t>
  </si>
  <si>
    <t xml:space="preserve">           . Secretaría de Educación</t>
  </si>
  <si>
    <t>Al 31 de Marzo de 2025</t>
  </si>
  <si>
    <t xml:space="preserve">           . Otros Aportes a MM.CC.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</si>
</sst>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Courie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51">
    <xf numFmtId="0" fontId="0" fillId="0" borderId="0" xfId="0"/>
    <xf numFmtId="0" fontId="2" fillId="0" borderId="0" xfId="2" applyFont="1"/>
    <xf numFmtId="164" fontId="2" fillId="0" borderId="0" xfId="1" applyNumberFormat="1" applyFont="1"/>
    <xf numFmtId="164" fontId="3" fillId="0" borderId="1" xfId="1" applyNumberFormat="1" applyFont="1" applyFill="1" applyBorder="1"/>
    <xf numFmtId="4" fontId="3" fillId="0" borderId="1" xfId="0" applyNumberFormat="1" applyFont="1" applyBorder="1" applyAlignment="1">
      <alignment vertical="center"/>
    </xf>
    <xf numFmtId="164" fontId="2" fillId="0" borderId="2" xfId="1" applyNumberFormat="1" applyFont="1" applyBorder="1"/>
    <xf numFmtId="164" fontId="3" fillId="0" borderId="2" xfId="1" applyNumberFormat="1" applyFont="1" applyBorder="1"/>
    <xf numFmtId="4" fontId="3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4" fontId="2" fillId="0" borderId="0" xfId="2" applyNumberFormat="1" applyFont="1"/>
    <xf numFmtId="164" fontId="3" fillId="0" borderId="1" xfId="1" applyNumberFormat="1" applyFont="1" applyBorder="1"/>
    <xf numFmtId="0" fontId="5" fillId="0" borderId="1" xfId="2" applyFont="1" applyBorder="1"/>
    <xf numFmtId="164" fontId="2" fillId="0" borderId="0" xfId="1" applyNumberFormat="1" applyFont="1" applyAlignment="1">
      <alignment horizontal="right"/>
    </xf>
    <xf numFmtId="164" fontId="3" fillId="0" borderId="5" xfId="1" applyNumberFormat="1" applyFont="1" applyBorder="1"/>
    <xf numFmtId="0" fontId="5" fillId="0" borderId="6" xfId="2" applyFont="1" applyBorder="1"/>
    <xf numFmtId="164" fontId="3" fillId="0" borderId="3" xfId="1" applyNumberFormat="1" applyFont="1" applyBorder="1"/>
    <xf numFmtId="0" fontId="3" fillId="0" borderId="7" xfId="2" applyFont="1" applyBorder="1"/>
    <xf numFmtId="0" fontId="2" fillId="0" borderId="7" xfId="2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2" fillId="0" borderId="10" xfId="2" applyFont="1" applyBorder="1"/>
    <xf numFmtId="0" fontId="2" fillId="0" borderId="7" xfId="2" applyFont="1" applyBorder="1" applyAlignment="1">
      <alignment horizontal="left"/>
    </xf>
    <xf numFmtId="164" fontId="3" fillId="0" borderId="4" xfId="1" applyNumberFormat="1" applyFont="1" applyBorder="1"/>
    <xf numFmtId="164" fontId="2" fillId="0" borderId="11" xfId="1" applyNumberFormat="1" applyFont="1" applyBorder="1"/>
    <xf numFmtId="0" fontId="3" fillId="0" borderId="12" xfId="2" applyFont="1" applyBorder="1"/>
    <xf numFmtId="164" fontId="3" fillId="0" borderId="11" xfId="1" applyNumberFormat="1" applyFont="1" applyBorder="1"/>
    <xf numFmtId="0" fontId="7" fillId="0" borderId="5" xfId="2" applyFont="1" applyBorder="1"/>
    <xf numFmtId="0" fontId="2" fillId="0" borderId="12" xfId="2" applyFont="1" applyBorder="1"/>
    <xf numFmtId="49" fontId="7" fillId="0" borderId="5" xfId="2" applyNumberFormat="1" applyFont="1" applyBorder="1" applyAlignment="1">
      <alignment horizontal="center" vertical="center"/>
    </xf>
    <xf numFmtId="0" fontId="2" fillId="0" borderId="13" xfId="2" applyFont="1" applyBorder="1"/>
    <xf numFmtId="0" fontId="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2" fillId="0" borderId="14" xfId="2" applyFont="1" applyBorder="1" applyAlignment="1">
      <alignment vertical="center"/>
    </xf>
    <xf numFmtId="0" fontId="2" fillId="0" borderId="15" xfId="2" applyFont="1" applyBorder="1"/>
    <xf numFmtId="0" fontId="5" fillId="0" borderId="1" xfId="2" applyFont="1" applyBorder="1" applyAlignment="1">
      <alignment horizontal="centerContinuous" vertical="center"/>
    </xf>
    <xf numFmtId="0" fontId="3" fillId="0" borderId="0" xfId="3" applyFont="1"/>
    <xf numFmtId="0" fontId="5" fillId="0" borderId="0" xfId="2" applyFont="1" applyAlignment="1">
      <alignment horizontal="left"/>
    </xf>
    <xf numFmtId="0" fontId="3" fillId="0" borderId="0" xfId="2" applyFont="1"/>
    <xf numFmtId="4" fontId="3" fillId="0" borderId="0" xfId="2" applyNumberFormat="1" applyFont="1"/>
    <xf numFmtId="4" fontId="2" fillId="0" borderId="0" xfId="2" applyNumberFormat="1" applyFont="1" applyAlignment="1">
      <alignment horizontal="right"/>
    </xf>
    <xf numFmtId="164" fontId="2" fillId="0" borderId="2" xfId="1" applyNumberFormat="1" applyFont="1" applyFill="1" applyBorder="1"/>
    <xf numFmtId="49" fontId="3" fillId="0" borderId="0" xfId="3" applyNumberFormat="1" applyFont="1"/>
    <xf numFmtId="0" fontId="2" fillId="0" borderId="7" xfId="2" applyFont="1" applyBorder="1" applyAlignment="1">
      <alignment horizontal="left" vertical="top"/>
    </xf>
    <xf numFmtId="164" fontId="3" fillId="0" borderId="2" xfId="1" applyNumberFormat="1" applyFont="1" applyFill="1" applyBorder="1"/>
    <xf numFmtId="0" fontId="3" fillId="0" borderId="0" xfId="3" applyFont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1209675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26E0B-0E58-477A-A199-1567BF56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NCFP\DEUDA\PRESTAMO\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\SC\IP\24\SC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NF MENSUAL CFRF"/>
      <sheetName val="ADM. PUBL. NO FINAN 1.1 TRIM AD"/>
      <sheetName val="2022_2021"/>
      <sheetName val="ADM. PUBL. NO FINAN 1.1 TRIM"/>
      <sheetName val="(ADM CENTRAL ADEC)"/>
      <sheetName val="(ADM CENTRAL CFRF)"/>
      <sheetName val="(ORG DESC ADEC)"/>
      <sheetName val="(ORG DESC CFRF)"/>
      <sheetName val="(FDO FIDUC ADEC)"/>
      <sheetName val="(FDO FIDUC CFRF)"/>
      <sheetName val="(CAJA PREVISIONAL ADEC)"/>
      <sheetName val="(CAJA PREVISIONAL CFRF)"/>
      <sheetName val="ADM. PUBL. NO FINAN 1.1 TRI CAJ"/>
      <sheetName val="CAJA (ADM CENTRAL)"/>
      <sheetName val="CAJA (ORG DESC)"/>
      <sheetName val="CAJA (FDO FIDUC)"/>
      <sheetName val="CAJA (CAJA PREVISIONAL)"/>
      <sheetName val="FIN FUN 1.3"/>
    </sheetNames>
    <sheetDataSet>
      <sheetData sheetId="0" refreshError="1"/>
      <sheetData sheetId="1" refreshError="1"/>
      <sheetData sheetId="2" refreshError="1"/>
      <sheetData sheetId="3" refreshError="1">
        <row r="13">
          <cell r="B13">
            <v>42756.57486683</v>
          </cell>
        </row>
        <row r="73">
          <cell r="D73">
            <v>0</v>
          </cell>
        </row>
        <row r="82">
          <cell r="D82">
            <v>0</v>
          </cell>
        </row>
        <row r="100">
          <cell r="D100">
            <v>0</v>
          </cell>
          <cell r="E100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31">
          <cell r="D131">
            <v>0</v>
          </cell>
        </row>
        <row r="132">
          <cell r="D132">
            <v>0</v>
          </cell>
          <cell r="E132">
            <v>0</v>
          </cell>
        </row>
        <row r="147">
          <cell r="D14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EE00-F86F-4EFC-9184-8BC02BD836D7}">
  <sheetPr>
    <tabColor rgb="FFFFFF00"/>
    <pageSetUpPr fitToPage="1"/>
  </sheetPr>
  <dimension ref="A6:I118"/>
  <sheetViews>
    <sheetView showGridLines="0" tabSelected="1" view="pageBreakPreview" zoomScale="90" zoomScaleNormal="100" zoomScaleSheetLayoutView="90" workbookViewId="0">
      <pane ySplit="17" topLeftCell="A18" activePane="bottomLeft" state="frozen"/>
      <selection pane="bottomLeft" activeCell="H20" sqref="H20"/>
    </sheetView>
  </sheetViews>
  <sheetFormatPr baseColWidth="10" defaultColWidth="11" defaultRowHeight="15" x14ac:dyDescent="0.25"/>
  <cols>
    <col min="1" max="1" width="48.125" style="1" customWidth="1"/>
    <col min="2" max="2" width="21.75" style="1" customWidth="1"/>
    <col min="3" max="3" width="23.25" style="1" customWidth="1"/>
    <col min="4" max="4" width="15.25" style="1" bestFit="1" customWidth="1"/>
    <col min="5" max="6" width="21.25" style="1" customWidth="1"/>
    <col min="7" max="7" width="16.2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7" t="s">
        <v>96</v>
      </c>
      <c r="B6" s="47"/>
      <c r="C6" s="47"/>
      <c r="D6" s="47"/>
      <c r="E6" s="47"/>
      <c r="F6" s="47"/>
      <c r="G6" s="40"/>
    </row>
    <row r="7" spans="1:9" x14ac:dyDescent="0.25">
      <c r="A7" s="47" t="s">
        <v>97</v>
      </c>
      <c r="B7" s="47"/>
      <c r="C7" s="47"/>
      <c r="D7" s="47"/>
      <c r="E7" s="47"/>
      <c r="F7" s="47"/>
      <c r="G7" s="40"/>
    </row>
    <row r="8" spans="1:9" x14ac:dyDescent="0.25">
      <c r="A8" s="47" t="s">
        <v>105</v>
      </c>
      <c r="B8" s="47"/>
      <c r="C8" s="47"/>
      <c r="D8" s="47"/>
      <c r="E8" s="47"/>
      <c r="F8" s="47"/>
      <c r="G8" s="40"/>
    </row>
    <row r="9" spans="1:9" x14ac:dyDescent="0.25">
      <c r="A9" s="38"/>
      <c r="B9" s="12"/>
      <c r="C9" s="41"/>
      <c r="D9" s="41"/>
      <c r="E9" s="41"/>
      <c r="F9" s="41"/>
      <c r="G9" s="40"/>
    </row>
    <row r="10" spans="1:9" x14ac:dyDescent="0.25">
      <c r="A10" s="38"/>
      <c r="B10" s="12"/>
      <c r="C10" s="41"/>
      <c r="D10" s="41"/>
      <c r="E10" s="41" t="s">
        <v>98</v>
      </c>
      <c r="F10" s="41"/>
      <c r="G10" s="40"/>
    </row>
    <row r="11" spans="1:9" x14ac:dyDescent="0.25">
      <c r="A11" s="44" t="s">
        <v>101</v>
      </c>
      <c r="B11" s="12"/>
      <c r="C11" s="12"/>
      <c r="D11" s="12"/>
      <c r="E11" s="12"/>
      <c r="F11" s="42" t="s">
        <v>99</v>
      </c>
      <c r="G11" s="12"/>
      <c r="H11" s="12"/>
      <c r="I11" s="12"/>
    </row>
    <row r="12" spans="1:9" x14ac:dyDescent="0.25">
      <c r="A12" s="39" t="s">
        <v>100</v>
      </c>
      <c r="B12" s="12"/>
      <c r="C12" s="12"/>
      <c r="D12" s="12"/>
      <c r="E12" s="12"/>
      <c r="F12" s="12"/>
    </row>
    <row r="13" spans="1:9" ht="15.75" thickBot="1" x14ac:dyDescent="0.3">
      <c r="A13" s="39"/>
      <c r="B13" s="12"/>
      <c r="C13" s="12"/>
      <c r="D13" s="12"/>
      <c r="E13" s="12"/>
      <c r="F13" s="12"/>
    </row>
    <row r="14" spans="1:9" ht="24" customHeight="1" thickBot="1" x14ac:dyDescent="0.3">
      <c r="A14" s="37" t="s">
        <v>96</v>
      </c>
      <c r="B14" s="48" t="s">
        <v>95</v>
      </c>
      <c r="C14" s="49"/>
      <c r="D14" s="49"/>
      <c r="E14" s="49"/>
      <c r="F14" s="50"/>
    </row>
    <row r="15" spans="1:9" x14ac:dyDescent="0.25">
      <c r="A15" s="36"/>
      <c r="B15" s="35"/>
      <c r="C15" s="35"/>
      <c r="D15" s="35"/>
      <c r="E15" s="35"/>
      <c r="F15" s="35"/>
    </row>
    <row r="16" spans="1:9" ht="30" x14ac:dyDescent="0.25">
      <c r="A16" s="34" t="s">
        <v>94</v>
      </c>
      <c r="B16" s="33" t="s">
        <v>93</v>
      </c>
      <c r="C16" s="33" t="s">
        <v>92</v>
      </c>
      <c r="D16" s="33" t="s">
        <v>91</v>
      </c>
      <c r="E16" s="33" t="s">
        <v>90</v>
      </c>
      <c r="F16" s="33" t="s">
        <v>89</v>
      </c>
    </row>
    <row r="17" spans="1:7" ht="15.75" thickBot="1" x14ac:dyDescent="0.3">
      <c r="A17" s="32"/>
      <c r="B17" s="31" t="s">
        <v>88</v>
      </c>
      <c r="C17" s="31" t="s">
        <v>87</v>
      </c>
      <c r="D17" s="31" t="s">
        <v>86</v>
      </c>
      <c r="E17" s="31" t="s">
        <v>85</v>
      </c>
      <c r="F17" s="31" t="s">
        <v>84</v>
      </c>
    </row>
    <row r="18" spans="1:7" ht="15.75" thickBot="1" x14ac:dyDescent="0.3">
      <c r="A18" s="30"/>
      <c r="B18" s="29"/>
      <c r="C18" s="29"/>
      <c r="D18" s="29"/>
      <c r="E18" s="29"/>
      <c r="F18" s="29"/>
    </row>
    <row r="19" spans="1:7" ht="20.25" customHeight="1" thickBot="1" x14ac:dyDescent="0.3">
      <c r="A19" s="14" t="s">
        <v>83</v>
      </c>
      <c r="B19" s="13">
        <f>+B20+B23+B24+B31+B32+B33</f>
        <v>378220141412.69</v>
      </c>
      <c r="C19" s="13">
        <f>+C20+C23+C24+C31+C32+C33</f>
        <v>11244613753.0464</v>
      </c>
      <c r="D19" s="13">
        <f>+D20+D23+D24+D31+D32+D33</f>
        <v>0</v>
      </c>
      <c r="E19" s="13">
        <f>+E20+E23+E24+E31+E32+E33</f>
        <v>86665282646.73999</v>
      </c>
      <c r="F19" s="13">
        <f>+F20+F23+F24+F31+F32+F33</f>
        <v>476130037812.47644</v>
      </c>
      <c r="G19" s="12"/>
    </row>
    <row r="20" spans="1:7" x14ac:dyDescent="0.25">
      <c r="A20" s="19" t="s">
        <v>82</v>
      </c>
      <c r="B20" s="21">
        <f>+B21+B22</f>
        <v>261625615399.21997</v>
      </c>
      <c r="C20" s="21">
        <f>+C21+C22</f>
        <v>6653168844.2963991</v>
      </c>
      <c r="D20" s="21">
        <f>+D21+D22</f>
        <v>0</v>
      </c>
      <c r="E20" s="21">
        <f>+E21+E22</f>
        <v>19739525456.790001</v>
      </c>
      <c r="F20" s="21">
        <f>+F21+F22</f>
        <v>288018309700.3064</v>
      </c>
      <c r="G20" s="12"/>
    </row>
    <row r="21" spans="1:7" x14ac:dyDescent="0.25">
      <c r="A21" s="19" t="s">
        <v>81</v>
      </c>
      <c r="B21" s="46">
        <v>72203788625.330002</v>
      </c>
      <c r="C21" s="46">
        <v>1614523476.3699999</v>
      </c>
      <c r="D21" s="46">
        <v>0</v>
      </c>
      <c r="E21" s="46">
        <v>18451696873.010002</v>
      </c>
      <c r="F21" s="6">
        <f>+SUM(B21:E21)</f>
        <v>92270008974.709991</v>
      </c>
      <c r="G21" s="12"/>
    </row>
    <row r="22" spans="1:7" x14ac:dyDescent="0.25">
      <c r="A22" s="19" t="s">
        <v>80</v>
      </c>
      <c r="B22" s="6">
        <v>189421826773.88998</v>
      </c>
      <c r="C22" s="6">
        <v>5038645367.9263992</v>
      </c>
      <c r="D22" s="6">
        <v>0</v>
      </c>
      <c r="E22" s="6">
        <v>1287828583.7800002</v>
      </c>
      <c r="F22" s="6">
        <f>+SUM(B22:E22)</f>
        <v>195748300725.59637</v>
      </c>
      <c r="G22" s="12"/>
    </row>
    <row r="23" spans="1:7" x14ac:dyDescent="0.25">
      <c r="A23" s="19" t="s">
        <v>79</v>
      </c>
      <c r="B23" s="28">
        <v>0</v>
      </c>
      <c r="C23" s="28">
        <v>774261512.38999999</v>
      </c>
      <c r="D23" s="28">
        <v>0</v>
      </c>
      <c r="E23" s="28">
        <v>66750326483.389999</v>
      </c>
      <c r="F23" s="28">
        <f>+SUM(B23:E23)</f>
        <v>67524587995.779999</v>
      </c>
      <c r="G23" s="12"/>
    </row>
    <row r="24" spans="1:7" x14ac:dyDescent="0.25">
      <c r="A24" s="19" t="s">
        <v>78</v>
      </c>
      <c r="B24" s="25">
        <f>SUM(B25:B30)</f>
        <v>105119387549.83997</v>
      </c>
      <c r="C24" s="25">
        <f>SUM(C25:C30)</f>
        <v>2972316992.8800001</v>
      </c>
      <c r="D24" s="25">
        <f>SUM(D25:D30)</f>
        <v>0</v>
      </c>
      <c r="E24" s="25">
        <f>SUM(E25:E30)</f>
        <v>175430706.56</v>
      </c>
      <c r="F24" s="25">
        <f>SUM(F25:F30)</f>
        <v>108267135249.27997</v>
      </c>
      <c r="G24" s="12"/>
    </row>
    <row r="25" spans="1:7" x14ac:dyDescent="0.25">
      <c r="A25" s="20" t="s">
        <v>77</v>
      </c>
      <c r="B25" s="26">
        <v>88090248373.689972</v>
      </c>
      <c r="C25" s="26">
        <v>0</v>
      </c>
      <c r="D25" s="26">
        <v>0</v>
      </c>
      <c r="E25" s="26">
        <v>0</v>
      </c>
      <c r="F25" s="26">
        <f>+SUM(B25:E25)</f>
        <v>88090248373.689972</v>
      </c>
      <c r="G25" s="12"/>
    </row>
    <row r="26" spans="1:7" x14ac:dyDescent="0.25">
      <c r="A26" s="20" t="s">
        <v>76</v>
      </c>
      <c r="B26" s="5">
        <v>3488632709.1500006</v>
      </c>
      <c r="C26" s="5">
        <v>235446135.17000005</v>
      </c>
      <c r="D26" s="5">
        <v>0</v>
      </c>
      <c r="E26" s="5">
        <v>0</v>
      </c>
      <c r="F26" s="5">
        <f t="shared" ref="F26:F32" si="0">+SUM(B26:E26)</f>
        <v>3724078844.3200006</v>
      </c>
      <c r="G26" s="12"/>
    </row>
    <row r="27" spans="1:7" x14ac:dyDescent="0.25">
      <c r="A27" s="20" t="s">
        <v>75</v>
      </c>
      <c r="B27" s="5">
        <v>491188880.20999998</v>
      </c>
      <c r="C27" s="5">
        <v>37486373.68</v>
      </c>
      <c r="D27" s="5">
        <v>0</v>
      </c>
      <c r="E27" s="5">
        <v>0</v>
      </c>
      <c r="F27" s="5">
        <f t="shared" si="0"/>
        <v>528675253.88999999</v>
      </c>
      <c r="G27" s="12"/>
    </row>
    <row r="28" spans="1:7" x14ac:dyDescent="0.25">
      <c r="A28" s="20" t="s">
        <v>74</v>
      </c>
      <c r="B28" s="5">
        <v>10806935368.039999</v>
      </c>
      <c r="C28" s="5">
        <v>1319612875.5800002</v>
      </c>
      <c r="D28" s="5">
        <v>0</v>
      </c>
      <c r="E28" s="5">
        <v>0</v>
      </c>
      <c r="F28" s="5">
        <f t="shared" si="0"/>
        <v>12126548243.619999</v>
      </c>
      <c r="G28" s="12"/>
    </row>
    <row r="29" spans="1:7" x14ac:dyDescent="0.25">
      <c r="A29" s="20" t="s">
        <v>73</v>
      </c>
      <c r="B29" s="5">
        <v>1320854.28</v>
      </c>
      <c r="C29" s="5">
        <v>0</v>
      </c>
      <c r="D29" s="5">
        <v>0</v>
      </c>
      <c r="E29" s="5">
        <v>0</v>
      </c>
      <c r="F29" s="5">
        <f t="shared" si="0"/>
        <v>1320854.28</v>
      </c>
      <c r="G29" s="12"/>
    </row>
    <row r="30" spans="1:7" x14ac:dyDescent="0.25">
      <c r="A30" s="20" t="s">
        <v>72</v>
      </c>
      <c r="B30" s="5">
        <f>2733571098.96-B29-B27</f>
        <v>2241061364.4699998</v>
      </c>
      <c r="C30" s="5">
        <f>1417257982.13-C27</f>
        <v>1379771608.45</v>
      </c>
      <c r="D30" s="5">
        <v>0</v>
      </c>
      <c r="E30" s="5">
        <v>175430706.56</v>
      </c>
      <c r="F30" s="5">
        <f t="shared" si="0"/>
        <v>3796263679.48</v>
      </c>
      <c r="G30" s="12"/>
    </row>
    <row r="31" spans="1:7" x14ac:dyDescent="0.25">
      <c r="A31" s="19" t="s">
        <v>71</v>
      </c>
      <c r="B31" s="25">
        <v>8641683210.9000015</v>
      </c>
      <c r="C31" s="25">
        <v>343876549.94</v>
      </c>
      <c r="D31" s="25">
        <v>0</v>
      </c>
      <c r="E31" s="25">
        <v>0</v>
      </c>
      <c r="F31" s="25">
        <f t="shared" si="0"/>
        <v>8985559760.8400021</v>
      </c>
      <c r="G31" s="12"/>
    </row>
    <row r="32" spans="1:7" x14ac:dyDescent="0.25">
      <c r="A32" s="19" t="s">
        <v>70</v>
      </c>
      <c r="B32" s="25">
        <v>2095430963.7000003</v>
      </c>
      <c r="C32" s="25">
        <v>989853.54</v>
      </c>
      <c r="D32" s="25">
        <v>0</v>
      </c>
      <c r="E32" s="25">
        <v>0</v>
      </c>
      <c r="F32" s="25">
        <f t="shared" si="0"/>
        <v>2096420817.2400002</v>
      </c>
      <c r="G32" s="12"/>
    </row>
    <row r="33" spans="1:7" x14ac:dyDescent="0.25">
      <c r="A33" s="19" t="s">
        <v>69</v>
      </c>
      <c r="B33" s="25">
        <f>+B35+B34</f>
        <v>738024289.02999997</v>
      </c>
      <c r="C33" s="25">
        <f>+C35+C34</f>
        <v>500000000</v>
      </c>
      <c r="D33" s="25">
        <f>+D35+D34</f>
        <v>0</v>
      </c>
      <c r="E33" s="25">
        <f>+E35+E34</f>
        <v>0</v>
      </c>
      <c r="F33" s="28">
        <f>+F35+F34</f>
        <v>1238024289.03</v>
      </c>
      <c r="G33" s="12"/>
    </row>
    <row r="34" spans="1:7" x14ac:dyDescent="0.25">
      <c r="A34" s="27" t="s">
        <v>68</v>
      </c>
      <c r="B34" s="6">
        <v>0</v>
      </c>
      <c r="C34" s="6">
        <v>0</v>
      </c>
      <c r="D34" s="6">
        <v>0</v>
      </c>
      <c r="E34" s="6">
        <v>0</v>
      </c>
      <c r="F34" s="28">
        <f>+SUM(B34:E34)</f>
        <v>0</v>
      </c>
      <c r="G34" s="12"/>
    </row>
    <row r="35" spans="1:7" x14ac:dyDescent="0.25">
      <c r="A35" s="27" t="s">
        <v>67</v>
      </c>
      <c r="B35" s="6">
        <f>+B36+B37+B38</f>
        <v>738024289.02999997</v>
      </c>
      <c r="C35" s="6">
        <f>+C36+C37+C38</f>
        <v>500000000</v>
      </c>
      <c r="D35" s="6">
        <f>+D36+D37+D38</f>
        <v>0</v>
      </c>
      <c r="E35" s="6">
        <f>+E36+E37+E38</f>
        <v>0</v>
      </c>
      <c r="F35" s="6">
        <f>+SUM(B35:E35)</f>
        <v>1238024289.03</v>
      </c>
      <c r="G35" s="12"/>
    </row>
    <row r="36" spans="1:7" x14ac:dyDescent="0.25">
      <c r="A36" s="27" t="s">
        <v>66</v>
      </c>
      <c r="B36" s="6">
        <v>694652891.02999997</v>
      </c>
      <c r="C36" s="6">
        <v>500000000</v>
      </c>
      <c r="D36" s="6">
        <v>0</v>
      </c>
      <c r="E36" s="6">
        <v>0</v>
      </c>
      <c r="F36" s="6">
        <f>+SUM(B36:E36)</f>
        <v>1194652891.03</v>
      </c>
      <c r="G36" s="12"/>
    </row>
    <row r="37" spans="1:7" x14ac:dyDescent="0.25">
      <c r="A37" s="27" t="s">
        <v>65</v>
      </c>
      <c r="B37" s="6">
        <v>43371398</v>
      </c>
      <c r="C37" s="6">
        <v>0</v>
      </c>
      <c r="D37" s="6">
        <v>0</v>
      </c>
      <c r="E37" s="6">
        <v>0</v>
      </c>
      <c r="F37" s="6">
        <f>+SUM(B37:E37)</f>
        <v>43371398</v>
      </c>
      <c r="G37" s="12"/>
    </row>
    <row r="38" spans="1:7" ht="15.75" thickBot="1" x14ac:dyDescent="0.3">
      <c r="A38" s="27" t="s">
        <v>64</v>
      </c>
      <c r="B38" s="6">
        <v>0</v>
      </c>
      <c r="C38" s="6">
        <v>0</v>
      </c>
      <c r="D38" s="6">
        <v>0</v>
      </c>
      <c r="E38" s="6">
        <v>0</v>
      </c>
      <c r="F38" s="6">
        <f>+SUM(B38:E38)</f>
        <v>0</v>
      </c>
      <c r="G38" s="12"/>
    </row>
    <row r="39" spans="1:7" ht="15.75" thickBot="1" x14ac:dyDescent="0.3">
      <c r="A39" s="14" t="s">
        <v>63</v>
      </c>
      <c r="B39" s="13">
        <f>+B40+B44+B48+B50+B49</f>
        <v>320255870954.26007</v>
      </c>
      <c r="C39" s="13">
        <f>+C40+C44+C48+C50+C49</f>
        <v>9216195549.2399979</v>
      </c>
      <c r="D39" s="13">
        <f>+D40+D44+D48+D50+D49</f>
        <v>0</v>
      </c>
      <c r="E39" s="13">
        <f>+E40+E44+E48+E50+E49</f>
        <v>131043483211.88998</v>
      </c>
      <c r="F39" s="13">
        <f>+F40+F44+F48+F50+F49</f>
        <v>460515549715.39001</v>
      </c>
      <c r="G39" s="12"/>
    </row>
    <row r="40" spans="1:7" x14ac:dyDescent="0.25">
      <c r="A40" s="19" t="s">
        <v>62</v>
      </c>
      <c r="B40" s="18">
        <f t="shared" ref="B40:C40" si="1">+B41+B42+B43</f>
        <v>227197636289.70004</v>
      </c>
      <c r="C40" s="18">
        <f t="shared" si="1"/>
        <v>9188490385.6099987</v>
      </c>
      <c r="D40" s="18">
        <f>+D41+D42+D43</f>
        <v>0</v>
      </c>
      <c r="E40" s="18">
        <f>+E41+E42+E43</f>
        <v>1378221715.6800001</v>
      </c>
      <c r="F40" s="18">
        <f>+F41+F42+F43</f>
        <v>237764348390.99005</v>
      </c>
      <c r="G40" s="12"/>
    </row>
    <row r="41" spans="1:7" x14ac:dyDescent="0.25">
      <c r="A41" s="20" t="s">
        <v>61</v>
      </c>
      <c r="B41" s="5">
        <v>209911937412.84003</v>
      </c>
      <c r="C41" s="5">
        <v>6872366132.7599993</v>
      </c>
      <c r="D41" s="5">
        <v>0</v>
      </c>
      <c r="E41" s="5">
        <v>1277931772.5599999</v>
      </c>
      <c r="F41" s="5">
        <f t="shared" ref="F41:F48" si="2">+SUM(B41:E41)</f>
        <v>218062235318.16003</v>
      </c>
      <c r="G41" s="12"/>
    </row>
    <row r="42" spans="1:7" x14ac:dyDescent="0.25">
      <c r="A42" s="20" t="s">
        <v>60</v>
      </c>
      <c r="B42" s="5">
        <v>4676800550.4800014</v>
      </c>
      <c r="C42" s="5">
        <v>412757810.44</v>
      </c>
      <c r="D42" s="5">
        <v>0</v>
      </c>
      <c r="E42" s="5">
        <v>21488175.399999999</v>
      </c>
      <c r="F42" s="5">
        <f t="shared" si="2"/>
        <v>5111046536.3200006</v>
      </c>
      <c r="G42" s="12"/>
    </row>
    <row r="43" spans="1:7" x14ac:dyDescent="0.25">
      <c r="A43" s="20" t="s">
        <v>59</v>
      </c>
      <c r="B43" s="5">
        <v>12608898326.380005</v>
      </c>
      <c r="C43" s="5">
        <v>1903366442.4100001</v>
      </c>
      <c r="D43" s="5">
        <v>0</v>
      </c>
      <c r="E43" s="5">
        <v>78801767.719999984</v>
      </c>
      <c r="F43" s="5">
        <f t="shared" si="2"/>
        <v>14591066536.510004</v>
      </c>
      <c r="G43" s="12"/>
    </row>
    <row r="44" spans="1:7" x14ac:dyDescent="0.25">
      <c r="A44" s="19" t="s">
        <v>58</v>
      </c>
      <c r="B44" s="18">
        <f>+B45+B46</f>
        <v>196985724.23999998</v>
      </c>
      <c r="C44" s="18">
        <f>+C45+C46</f>
        <v>0</v>
      </c>
      <c r="D44" s="18">
        <f>+D45+D46</f>
        <v>0</v>
      </c>
      <c r="E44" s="18">
        <f>+E45+E46</f>
        <v>0</v>
      </c>
      <c r="F44" s="18">
        <f t="shared" si="2"/>
        <v>196985724.23999998</v>
      </c>
      <c r="G44" s="12"/>
    </row>
    <row r="45" spans="1:7" x14ac:dyDescent="0.25">
      <c r="A45" s="20" t="s">
        <v>57</v>
      </c>
      <c r="B45" s="26">
        <v>196985724.23999998</v>
      </c>
      <c r="C45" s="26">
        <v>0</v>
      </c>
      <c r="D45" s="26">
        <v>0</v>
      </c>
      <c r="E45" s="26">
        <v>0</v>
      </c>
      <c r="F45" s="26">
        <f t="shared" si="2"/>
        <v>196985724.23999998</v>
      </c>
      <c r="G45" s="12"/>
    </row>
    <row r="46" spans="1:7" x14ac:dyDescent="0.25">
      <c r="A46" s="20" t="s">
        <v>56</v>
      </c>
      <c r="B46" s="5">
        <v>0</v>
      </c>
      <c r="C46" s="5">
        <v>0</v>
      </c>
      <c r="D46" s="5">
        <v>0</v>
      </c>
      <c r="E46" s="5">
        <v>0</v>
      </c>
      <c r="F46" s="5">
        <f t="shared" si="2"/>
        <v>0</v>
      </c>
      <c r="G46" s="12"/>
    </row>
    <row r="47" spans="1:7" x14ac:dyDescent="0.25">
      <c r="A47" s="45" t="s">
        <v>103</v>
      </c>
      <c r="B47" s="5"/>
      <c r="C47" s="5"/>
      <c r="D47" s="5"/>
      <c r="E47" s="5"/>
      <c r="F47" s="5"/>
      <c r="G47" s="12"/>
    </row>
    <row r="48" spans="1:7" x14ac:dyDescent="0.25">
      <c r="A48" s="19" t="s">
        <v>55</v>
      </c>
      <c r="B48" s="25">
        <v>665379556.82000005</v>
      </c>
      <c r="C48" s="25">
        <v>0</v>
      </c>
      <c r="D48" s="25">
        <f>+'[6]ADM. PUBL. NO FINAN 1.1 TRIM'!D73</f>
        <v>0</v>
      </c>
      <c r="E48" s="25">
        <v>129655780362.84</v>
      </c>
      <c r="F48" s="25">
        <f t="shared" si="2"/>
        <v>130321159919.66</v>
      </c>
      <c r="G48" s="12"/>
    </row>
    <row r="49" spans="1:9" x14ac:dyDescent="0.25">
      <c r="A49" s="19" t="s">
        <v>54</v>
      </c>
      <c r="B49" s="18">
        <v>23151709.630000003</v>
      </c>
      <c r="C49" s="18">
        <v>27705163.629999999</v>
      </c>
      <c r="D49" s="18">
        <v>0</v>
      </c>
      <c r="E49" s="18">
        <v>7430461.5299999993</v>
      </c>
      <c r="F49" s="18">
        <f>+SUM(B49:E49)</f>
        <v>58287334.790000007</v>
      </c>
      <c r="G49" s="12"/>
    </row>
    <row r="50" spans="1:9" x14ac:dyDescent="0.25">
      <c r="A50" s="19" t="s">
        <v>53</v>
      </c>
      <c r="B50" s="18">
        <f>+B51+B57+B61</f>
        <v>92172717673.87001</v>
      </c>
      <c r="C50" s="18">
        <f>+C51+C57+C61</f>
        <v>0</v>
      </c>
      <c r="D50" s="18">
        <f>+D51+D57+D61</f>
        <v>0</v>
      </c>
      <c r="E50" s="18">
        <f>+E51+E57+E61</f>
        <v>2050671.8399999999</v>
      </c>
      <c r="F50" s="18">
        <f>+F51+F57+F61</f>
        <v>92174768345.710007</v>
      </c>
      <c r="G50" s="12"/>
    </row>
    <row r="51" spans="1:9" x14ac:dyDescent="0.25">
      <c r="A51" s="20" t="s">
        <v>35</v>
      </c>
      <c r="B51" s="5">
        <f>SUM(B52:B56)</f>
        <v>16925121650.939999</v>
      </c>
      <c r="C51" s="5">
        <f>SUM(C52:C56)</f>
        <v>0</v>
      </c>
      <c r="D51" s="5">
        <f>SUM(D52:D56)</f>
        <v>0</v>
      </c>
      <c r="E51" s="5">
        <f>SUM(E52:E56)</f>
        <v>2050671.8399999999</v>
      </c>
      <c r="F51" s="5">
        <f t="shared" ref="F51:F61" si="3">+SUM(B51:E51)</f>
        <v>16927172322.779999</v>
      </c>
      <c r="G51" s="12"/>
    </row>
    <row r="52" spans="1:9" x14ac:dyDescent="0.25">
      <c r="A52" s="24" t="s">
        <v>52</v>
      </c>
      <c r="B52" s="5">
        <v>3112163411.2200003</v>
      </c>
      <c r="C52" s="5">
        <v>0</v>
      </c>
      <c r="D52" s="5">
        <v>0</v>
      </c>
      <c r="E52" s="5">
        <v>2050671.8399999999</v>
      </c>
      <c r="F52" s="5">
        <f t="shared" si="3"/>
        <v>3114214083.0600004</v>
      </c>
      <c r="G52" s="12"/>
    </row>
    <row r="53" spans="1:9" x14ac:dyDescent="0.25">
      <c r="A53" s="24" t="s">
        <v>51</v>
      </c>
      <c r="B53" s="5">
        <v>39386778.850000001</v>
      </c>
      <c r="C53" s="5">
        <v>0</v>
      </c>
      <c r="D53" s="5">
        <v>0</v>
      </c>
      <c r="E53" s="5">
        <v>0</v>
      </c>
      <c r="F53" s="5">
        <f t="shared" si="3"/>
        <v>39386778.850000001</v>
      </c>
      <c r="G53" s="12"/>
    </row>
    <row r="54" spans="1:9" x14ac:dyDescent="0.25">
      <c r="A54" s="20" t="s">
        <v>50</v>
      </c>
      <c r="B54" s="5">
        <v>1052909385.210001</v>
      </c>
      <c r="C54" s="5">
        <v>0</v>
      </c>
      <c r="D54" s="5">
        <v>0</v>
      </c>
      <c r="E54" s="5">
        <v>0</v>
      </c>
      <c r="F54" s="5">
        <f t="shared" si="3"/>
        <v>1052909385.210001</v>
      </c>
      <c r="G54" s="12"/>
    </row>
    <row r="55" spans="1:9" x14ac:dyDescent="0.25">
      <c r="A55" s="20" t="s">
        <v>49</v>
      </c>
      <c r="B55" s="5">
        <v>12548012574.359999</v>
      </c>
      <c r="C55" s="5">
        <v>0</v>
      </c>
      <c r="D55" s="5">
        <v>0</v>
      </c>
      <c r="E55" s="5">
        <v>0</v>
      </c>
      <c r="F55" s="5">
        <f t="shared" si="3"/>
        <v>12548012574.359999</v>
      </c>
      <c r="G55" s="12"/>
    </row>
    <row r="56" spans="1:9" x14ac:dyDescent="0.25">
      <c r="A56" s="20" t="s">
        <v>48</v>
      </c>
      <c r="B56" s="5">
        <v>172649501.30000001</v>
      </c>
      <c r="C56" s="5">
        <v>0</v>
      </c>
      <c r="D56" s="5"/>
      <c r="E56" s="5">
        <v>0</v>
      </c>
      <c r="F56" s="5">
        <f t="shared" si="3"/>
        <v>172649501.30000001</v>
      </c>
      <c r="G56" s="12"/>
    </row>
    <row r="57" spans="1:9" x14ac:dyDescent="0.25">
      <c r="A57" s="20" t="s">
        <v>34</v>
      </c>
      <c r="B57" s="5">
        <f>+B58+B60+B59</f>
        <v>74598828099.460007</v>
      </c>
      <c r="C57" s="5">
        <f>+C58+C60</f>
        <v>0</v>
      </c>
      <c r="D57" s="5">
        <v>0</v>
      </c>
      <c r="E57" s="5">
        <f>+E58+E60</f>
        <v>0</v>
      </c>
      <c r="F57" s="5">
        <f t="shared" si="3"/>
        <v>74598828099.460007</v>
      </c>
      <c r="G57" s="12"/>
    </row>
    <row r="58" spans="1:9" x14ac:dyDescent="0.25">
      <c r="A58" s="20" t="s">
        <v>47</v>
      </c>
      <c r="B58" s="5">
        <v>54482255517.470001</v>
      </c>
      <c r="C58" s="5">
        <v>0</v>
      </c>
      <c r="D58" s="5">
        <f>+'[6]ADM. PUBL. NO FINAN 1.1 TRIM'!D82</f>
        <v>0</v>
      </c>
      <c r="E58" s="5">
        <v>0</v>
      </c>
      <c r="F58" s="5">
        <f t="shared" si="3"/>
        <v>54482255517.470001</v>
      </c>
      <c r="G58" s="12"/>
    </row>
    <row r="59" spans="1:9" x14ac:dyDescent="0.25">
      <c r="A59" s="20" t="s">
        <v>106</v>
      </c>
      <c r="B59" s="5">
        <v>2700378638.6999998</v>
      </c>
      <c r="C59" s="5">
        <v>0</v>
      </c>
      <c r="D59" s="5">
        <v>0</v>
      </c>
      <c r="E59" s="5">
        <v>0</v>
      </c>
      <c r="F59" s="5">
        <f t="shared" si="3"/>
        <v>2700378638.6999998</v>
      </c>
      <c r="G59" s="12"/>
    </row>
    <row r="60" spans="1:9" x14ac:dyDescent="0.25">
      <c r="A60" s="20" t="s">
        <v>46</v>
      </c>
      <c r="B60" s="5">
        <v>17416193943.290001</v>
      </c>
      <c r="C60" s="5">
        <v>0</v>
      </c>
      <c r="D60" s="5">
        <v>0</v>
      </c>
      <c r="E60" s="5">
        <v>0</v>
      </c>
      <c r="F60" s="5">
        <f t="shared" si="3"/>
        <v>17416193943.290001</v>
      </c>
      <c r="G60" s="12"/>
    </row>
    <row r="61" spans="1:9" ht="15.75" thickBot="1" x14ac:dyDescent="0.3">
      <c r="A61" s="23" t="s">
        <v>31</v>
      </c>
      <c r="B61" s="5">
        <v>648767923.46999991</v>
      </c>
      <c r="C61" s="5">
        <v>0</v>
      </c>
      <c r="D61" s="5">
        <v>0</v>
      </c>
      <c r="E61" s="5">
        <v>0</v>
      </c>
      <c r="F61" s="5">
        <f t="shared" si="3"/>
        <v>648767923.46999991</v>
      </c>
      <c r="G61" s="12"/>
    </row>
    <row r="62" spans="1:9" ht="15.75" thickBot="1" x14ac:dyDescent="0.3">
      <c r="A62" s="14" t="s">
        <v>45</v>
      </c>
      <c r="B62" s="13">
        <f>+B19-B39</f>
        <v>57964270458.429932</v>
      </c>
      <c r="C62" s="13">
        <f>+C19-C39</f>
        <v>2028418203.8064022</v>
      </c>
      <c r="D62" s="13">
        <f>+D19-D39</f>
        <v>0</v>
      </c>
      <c r="E62" s="13">
        <f>+E19-E39</f>
        <v>-44378200565.149994</v>
      </c>
      <c r="F62" s="13">
        <f>+F19-F39</f>
        <v>15614488097.086426</v>
      </c>
      <c r="G62" s="12"/>
      <c r="H62" s="12"/>
      <c r="I62" s="12"/>
    </row>
    <row r="63" spans="1:9" ht="15.75" thickBot="1" x14ac:dyDescent="0.3">
      <c r="A63" s="14" t="s">
        <v>44</v>
      </c>
      <c r="B63" s="13">
        <f>+B64+B65+B73</f>
        <v>39632523.409999996</v>
      </c>
      <c r="C63" s="13">
        <f>+C64+C65+C73</f>
        <v>6693002383.4699993</v>
      </c>
      <c r="D63" s="13">
        <f>+D64+D65+D73</f>
        <v>0</v>
      </c>
      <c r="E63" s="13">
        <f>+E64+E65+E73</f>
        <v>0</v>
      </c>
      <c r="F63" s="13">
        <f>+F64+F65+F73</f>
        <v>6732634906.8799992</v>
      </c>
      <c r="G63" s="12"/>
    </row>
    <row r="64" spans="1:9" x14ac:dyDescent="0.25">
      <c r="A64" s="19" t="s">
        <v>43</v>
      </c>
      <c r="B64" s="6">
        <v>0</v>
      </c>
      <c r="C64" s="6">
        <v>0</v>
      </c>
      <c r="D64" s="6">
        <v>0</v>
      </c>
      <c r="E64" s="6">
        <v>0</v>
      </c>
      <c r="F64" s="6">
        <f t="shared" ref="F64:F73" si="4">+SUM(B64:E64)</f>
        <v>0</v>
      </c>
      <c r="G64" s="12"/>
    </row>
    <row r="65" spans="1:7" x14ac:dyDescent="0.25">
      <c r="A65" s="19" t="s">
        <v>42</v>
      </c>
      <c r="B65" s="6">
        <f>+B66+B67+B72</f>
        <v>0</v>
      </c>
      <c r="C65" s="6">
        <f>+C66+C67+C72</f>
        <v>6573505315.3499994</v>
      </c>
      <c r="D65" s="6">
        <f>+D66+D67+D72</f>
        <v>0</v>
      </c>
      <c r="E65" s="6">
        <f>+E66+E67+E72</f>
        <v>0</v>
      </c>
      <c r="F65" s="6">
        <f t="shared" si="4"/>
        <v>6573505315.3499994</v>
      </c>
      <c r="G65" s="12"/>
    </row>
    <row r="66" spans="1:7" x14ac:dyDescent="0.25">
      <c r="A66" s="20" t="s">
        <v>35</v>
      </c>
      <c r="B66" s="6">
        <v>0</v>
      </c>
      <c r="C66" s="6">
        <v>0</v>
      </c>
      <c r="D66" s="6">
        <v>0</v>
      </c>
      <c r="E66" s="6">
        <v>0</v>
      </c>
      <c r="F66" s="6">
        <f t="shared" si="4"/>
        <v>0</v>
      </c>
      <c r="G66" s="12"/>
    </row>
    <row r="67" spans="1:7" x14ac:dyDescent="0.25">
      <c r="A67" s="20" t="s">
        <v>34</v>
      </c>
      <c r="B67" s="46">
        <f t="shared" ref="B67:E67" si="5">+B68+B69+B70+B71</f>
        <v>0</v>
      </c>
      <c r="C67" s="6">
        <f t="shared" si="5"/>
        <v>6573505315.3499994</v>
      </c>
      <c r="D67" s="6">
        <f t="shared" si="5"/>
        <v>0</v>
      </c>
      <c r="E67" s="6">
        <f t="shared" si="5"/>
        <v>0</v>
      </c>
      <c r="F67" s="6">
        <f t="shared" si="4"/>
        <v>6573505315.3499994</v>
      </c>
      <c r="G67" s="12"/>
    </row>
    <row r="68" spans="1:7" x14ac:dyDescent="0.25">
      <c r="A68" s="20" t="s">
        <v>41</v>
      </c>
      <c r="B68" s="5">
        <v>0</v>
      </c>
      <c r="C68" s="6"/>
      <c r="D68" s="6"/>
      <c r="E68" s="6"/>
      <c r="F68" s="6">
        <f t="shared" si="4"/>
        <v>0</v>
      </c>
      <c r="G68" s="12"/>
    </row>
    <row r="69" spans="1:7" x14ac:dyDescent="0.25">
      <c r="A69" s="20" t="s">
        <v>40</v>
      </c>
      <c r="B69" s="6">
        <v>0</v>
      </c>
      <c r="C69" s="5">
        <v>0</v>
      </c>
      <c r="D69" s="6"/>
      <c r="E69" s="6"/>
      <c r="F69" s="6">
        <f t="shared" si="4"/>
        <v>0</v>
      </c>
      <c r="G69" s="12"/>
    </row>
    <row r="70" spans="1:7" x14ac:dyDescent="0.25">
      <c r="A70" s="20" t="s">
        <v>39</v>
      </c>
      <c r="B70" s="6">
        <v>0</v>
      </c>
      <c r="C70" s="5">
        <v>6573505315.3499994</v>
      </c>
      <c r="D70" s="6"/>
      <c r="E70" s="6"/>
      <c r="F70" s="6">
        <f t="shared" si="4"/>
        <v>6573505315.3499994</v>
      </c>
      <c r="G70" s="12"/>
    </row>
    <row r="71" spans="1:7" x14ac:dyDescent="0.25">
      <c r="A71" s="20" t="s">
        <v>104</v>
      </c>
      <c r="B71" s="6"/>
      <c r="C71" s="5"/>
      <c r="D71" s="6"/>
      <c r="E71" s="6"/>
      <c r="F71" s="6">
        <f>+SUM(B71:E71)</f>
        <v>0</v>
      </c>
      <c r="G71" s="12"/>
    </row>
    <row r="72" spans="1:7" x14ac:dyDescent="0.25">
      <c r="A72" s="23" t="s">
        <v>31</v>
      </c>
      <c r="B72" s="6"/>
      <c r="C72" s="6"/>
      <c r="D72" s="6"/>
      <c r="E72" s="6"/>
      <c r="F72" s="6">
        <f t="shared" si="4"/>
        <v>0</v>
      </c>
      <c r="G72" s="12"/>
    </row>
    <row r="73" spans="1:7" ht="15.75" thickBot="1" x14ac:dyDescent="0.3">
      <c r="A73" s="19" t="s">
        <v>21</v>
      </c>
      <c r="B73" s="22">
        <v>39632523.409999996</v>
      </c>
      <c r="C73" s="22">
        <v>119497068.12</v>
      </c>
      <c r="D73" s="22">
        <f>+'[6]ADM. PUBL. NO FINAN 1.1 TRIM'!D100</f>
        <v>0</v>
      </c>
      <c r="E73" s="22">
        <f>+'[6]ADM. PUBL. NO FINAN 1.1 TRIM'!E100</f>
        <v>0</v>
      </c>
      <c r="F73" s="22">
        <f t="shared" si="4"/>
        <v>159129591.53</v>
      </c>
      <c r="G73" s="12"/>
    </row>
    <row r="74" spans="1:7" ht="15.75" thickBot="1" x14ac:dyDescent="0.3">
      <c r="A74" s="14" t="s">
        <v>38</v>
      </c>
      <c r="B74" s="13">
        <f>+B75+B76+B82</f>
        <v>2405109944.1099997</v>
      </c>
      <c r="C74" s="13">
        <f>+C75+C76+C82</f>
        <v>3391519504.9000001</v>
      </c>
      <c r="D74" s="13">
        <f>+D75+D76+D82</f>
        <v>0</v>
      </c>
      <c r="E74" s="13">
        <f>+E75+E76+E82</f>
        <v>0</v>
      </c>
      <c r="F74" s="13">
        <f>+F75+F76+F82</f>
        <v>5796629449.0100002</v>
      </c>
      <c r="G74" s="12"/>
    </row>
    <row r="75" spans="1:7" x14ac:dyDescent="0.25">
      <c r="A75" s="19" t="s">
        <v>37</v>
      </c>
      <c r="B75" s="21">
        <v>361324389.25999999</v>
      </c>
      <c r="C75" s="21">
        <v>3367225504.9000001</v>
      </c>
      <c r="D75" s="21">
        <v>0</v>
      </c>
      <c r="E75" s="21">
        <v>0</v>
      </c>
      <c r="F75" s="21">
        <f>+SUM(B75:E75)</f>
        <v>3728549894.1599998</v>
      </c>
      <c r="G75" s="12"/>
    </row>
    <row r="76" spans="1:7" x14ac:dyDescent="0.25">
      <c r="A76" s="19" t="s">
        <v>36</v>
      </c>
      <c r="B76" s="18">
        <f>+B77+B78+B81</f>
        <v>2043785554.8499999</v>
      </c>
      <c r="C76" s="18">
        <f>+C77+C78+C81</f>
        <v>0</v>
      </c>
      <c r="D76" s="18">
        <f>+D77+D78+D81</f>
        <v>0</v>
      </c>
      <c r="E76" s="18">
        <f>+E77+E78+E81</f>
        <v>0</v>
      </c>
      <c r="F76" s="18">
        <f>+F77+F78+F81</f>
        <v>2043785554.8499999</v>
      </c>
      <c r="G76" s="12"/>
    </row>
    <row r="77" spans="1:7" x14ac:dyDescent="0.25">
      <c r="A77" s="20" t="s">
        <v>35</v>
      </c>
      <c r="B77" s="5">
        <v>260268750</v>
      </c>
      <c r="C77" s="5">
        <v>0</v>
      </c>
      <c r="D77" s="5">
        <v>0</v>
      </c>
      <c r="E77" s="5">
        <v>0</v>
      </c>
      <c r="F77" s="5">
        <f>+SUM(B77:E77)</f>
        <v>260268750</v>
      </c>
      <c r="G77" s="12"/>
    </row>
    <row r="78" spans="1:7" x14ac:dyDescent="0.25">
      <c r="A78" s="20" t="s">
        <v>34</v>
      </c>
      <c r="B78" s="5">
        <f>+B79+B80</f>
        <v>1783516804.8499999</v>
      </c>
      <c r="C78" s="5">
        <f>+C79+C80</f>
        <v>0</v>
      </c>
      <c r="D78" s="5">
        <f>+D79+D80</f>
        <v>0</v>
      </c>
      <c r="E78" s="5">
        <f>+E79+E80</f>
        <v>0</v>
      </c>
      <c r="F78" s="5">
        <f>+F79+F80</f>
        <v>1783516804.8499999</v>
      </c>
      <c r="G78" s="12"/>
    </row>
    <row r="79" spans="1:7" x14ac:dyDescent="0.25">
      <c r="A79" s="20" t="s">
        <v>33</v>
      </c>
      <c r="B79" s="5">
        <v>1783516804.8499999</v>
      </c>
      <c r="C79" s="5">
        <v>0</v>
      </c>
      <c r="D79" s="5">
        <v>0</v>
      </c>
      <c r="E79" s="5">
        <v>0</v>
      </c>
      <c r="F79" s="5">
        <f>+SUM(B79:E79)</f>
        <v>1783516804.8499999</v>
      </c>
      <c r="G79" s="12"/>
    </row>
    <row r="80" spans="1:7" x14ac:dyDescent="0.25">
      <c r="A80" s="20" t="s">
        <v>32</v>
      </c>
      <c r="B80" s="5"/>
      <c r="C80" s="5">
        <f>+'[6]ADM. PUBL. NO FINAN 1.1 TRIM'!C116-C79</f>
        <v>0</v>
      </c>
      <c r="D80" s="5">
        <f>+'[6]ADM. PUBL. NO FINAN 1.1 TRIM'!D116-D79</f>
        <v>0</v>
      </c>
      <c r="E80" s="5">
        <f>+'[6]ADM. PUBL. NO FINAN 1.1 TRIM'!E116-E79</f>
        <v>0</v>
      </c>
      <c r="F80" s="5">
        <f>+SUM(B80:E80)</f>
        <v>0</v>
      </c>
      <c r="G80" s="12"/>
    </row>
    <row r="81" spans="1:8" x14ac:dyDescent="0.25">
      <c r="A81" s="20" t="s">
        <v>31</v>
      </c>
      <c r="B81" s="5">
        <v>0</v>
      </c>
      <c r="C81" s="5">
        <v>0</v>
      </c>
      <c r="D81" s="5">
        <v>0</v>
      </c>
      <c r="E81" s="5">
        <v>0</v>
      </c>
      <c r="F81" s="5">
        <f>+SUM(B81:E81)</f>
        <v>0</v>
      </c>
      <c r="G81" s="12"/>
    </row>
    <row r="82" spans="1:8" ht="15.75" thickBot="1" x14ac:dyDescent="0.3">
      <c r="A82" s="19" t="s">
        <v>30</v>
      </c>
      <c r="B82" s="6">
        <v>0</v>
      </c>
      <c r="C82" s="6">
        <v>24294000</v>
      </c>
      <c r="D82" s="6">
        <v>0</v>
      </c>
      <c r="E82" s="6">
        <v>0</v>
      </c>
      <c r="F82" s="18">
        <f>+SUM(B82:E82)</f>
        <v>24294000</v>
      </c>
      <c r="G82" s="12"/>
    </row>
    <row r="83" spans="1:8" ht="15.75" thickBot="1" x14ac:dyDescent="0.3">
      <c r="A83" s="14" t="s">
        <v>29</v>
      </c>
      <c r="B83" s="13">
        <f>+B19+B63</f>
        <v>378259773936.09998</v>
      </c>
      <c r="C83" s="13">
        <f>+C19+C63</f>
        <v>17937616136.516399</v>
      </c>
      <c r="D83" s="13">
        <f>+D19+D63</f>
        <v>0</v>
      </c>
      <c r="E83" s="13">
        <f>+E19+E63</f>
        <v>86665282646.73999</v>
      </c>
      <c r="F83" s="13">
        <f>+F19+F63</f>
        <v>482862672719.35645</v>
      </c>
      <c r="G83" s="12"/>
      <c r="H83" s="12"/>
    </row>
    <row r="84" spans="1:8" ht="15.75" thickBot="1" x14ac:dyDescent="0.3">
      <c r="A84" s="14" t="s">
        <v>28</v>
      </c>
      <c r="B84" s="13">
        <f>+B39+B74</f>
        <v>322660980898.37006</v>
      </c>
      <c r="C84" s="13">
        <f>+C39+C74</f>
        <v>12607715054.139997</v>
      </c>
      <c r="D84" s="13">
        <f>+D39+D74</f>
        <v>0</v>
      </c>
      <c r="E84" s="13">
        <f>+E39+E74</f>
        <v>131043483211.88998</v>
      </c>
      <c r="F84" s="13">
        <f>+F39+F74</f>
        <v>466312179164.40002</v>
      </c>
      <c r="G84" s="12"/>
      <c r="H84" s="12"/>
    </row>
    <row r="85" spans="1:8" ht="15.75" thickBot="1" x14ac:dyDescent="0.3">
      <c r="A85" s="14" t="s">
        <v>27</v>
      </c>
      <c r="B85" s="13">
        <f>+B84-B45</f>
        <v>322463995174.13007</v>
      </c>
      <c r="C85" s="13">
        <f>+C84-C45</f>
        <v>12607715054.139997</v>
      </c>
      <c r="D85" s="13">
        <f>+D84-D45</f>
        <v>0</v>
      </c>
      <c r="E85" s="13">
        <f>+E84-E45</f>
        <v>131043483211.88998</v>
      </c>
      <c r="F85" s="13">
        <f>+F84-F45</f>
        <v>466115193440.16003</v>
      </c>
      <c r="G85" s="12"/>
      <c r="H85" s="12"/>
    </row>
    <row r="86" spans="1:8" ht="15.75" thickBot="1" x14ac:dyDescent="0.3">
      <c r="A86" s="14" t="s">
        <v>26</v>
      </c>
      <c r="B86" s="13">
        <f>+B83-B84</f>
        <v>55598793037.729919</v>
      </c>
      <c r="C86" s="13">
        <f>+C83-C84</f>
        <v>5329901082.3764019</v>
      </c>
      <c r="D86" s="13">
        <f>+D83-D84</f>
        <v>0</v>
      </c>
      <c r="E86" s="13">
        <f>+E83-E84</f>
        <v>-44378200565.149994</v>
      </c>
      <c r="F86" s="13">
        <f>+F83-F84</f>
        <v>16550493554.956421</v>
      </c>
      <c r="G86" s="12"/>
      <c r="H86" s="12"/>
    </row>
    <row r="87" spans="1:8" ht="15.75" thickBot="1" x14ac:dyDescent="0.3">
      <c r="B87" s="15"/>
      <c r="C87" s="15"/>
      <c r="D87" s="15"/>
      <c r="E87" s="15"/>
      <c r="F87" s="15"/>
    </row>
    <row r="88" spans="1:8" ht="15.75" thickBot="1" x14ac:dyDescent="0.3">
      <c r="A88" s="17" t="s">
        <v>25</v>
      </c>
      <c r="B88" s="13">
        <v>400000000</v>
      </c>
      <c r="C88" s="13">
        <v>7891579290</v>
      </c>
      <c r="D88" s="13">
        <f>+'[6]ADM. PUBL. NO FINAN 1.1 TRIM'!D131</f>
        <v>0</v>
      </c>
      <c r="E88" s="13">
        <v>47550000000</v>
      </c>
      <c r="F88" s="13">
        <f>+SUM(B88:E88)</f>
        <v>55841579290</v>
      </c>
      <c r="H88" s="12"/>
    </row>
    <row r="89" spans="1:8" ht="15.75" thickBot="1" x14ac:dyDescent="0.3">
      <c r="A89" s="17" t="s">
        <v>24</v>
      </c>
      <c r="B89" s="16">
        <v>55441579290</v>
      </c>
      <c r="C89" s="16">
        <v>400000000</v>
      </c>
      <c r="D89" s="16">
        <f>+'[6]ADM. PUBL. NO FINAN 1.1 TRIM'!D132</f>
        <v>0</v>
      </c>
      <c r="E89" s="16">
        <f>+'[6]ADM. PUBL. NO FINAN 1.1 TRIM'!E132</f>
        <v>0</v>
      </c>
      <c r="F89" s="16">
        <f>+SUM(B89:E89)</f>
        <v>55841579290</v>
      </c>
      <c r="H89" s="12"/>
    </row>
    <row r="90" spans="1:8" ht="15.75" thickBot="1" x14ac:dyDescent="0.3">
      <c r="A90" s="14" t="s">
        <v>23</v>
      </c>
      <c r="B90" s="16">
        <f>+B83-B85</f>
        <v>55795778761.96991</v>
      </c>
      <c r="C90" s="16">
        <f>+C83-C85</f>
        <v>5329901082.3764019</v>
      </c>
      <c r="D90" s="16">
        <f>+D83-D85</f>
        <v>0</v>
      </c>
      <c r="E90" s="16">
        <f>+E83-E85</f>
        <v>-44378200565.149994</v>
      </c>
      <c r="F90" s="16">
        <f>+F83-F85</f>
        <v>16747479279.196411</v>
      </c>
      <c r="H90" s="12"/>
    </row>
    <row r="91" spans="1:8" ht="15.75" thickBot="1" x14ac:dyDescent="0.3">
      <c r="B91" s="15"/>
      <c r="C91" s="15"/>
      <c r="D91" s="15"/>
      <c r="E91" s="15"/>
      <c r="F91" s="15"/>
    </row>
    <row r="92" spans="1:8" ht="15.75" thickBot="1" x14ac:dyDescent="0.3">
      <c r="A92" s="14" t="s">
        <v>22</v>
      </c>
      <c r="B92" s="13">
        <f>+B86+B88-B89</f>
        <v>557213747.72991943</v>
      </c>
      <c r="C92" s="13">
        <f>+C86+C88-C89</f>
        <v>12821480372.376402</v>
      </c>
      <c r="D92" s="13">
        <f>+D86+D88-D89</f>
        <v>0</v>
      </c>
      <c r="E92" s="13">
        <f>+E86+E88-E89</f>
        <v>3171799434.8500061</v>
      </c>
      <c r="F92" s="13">
        <f>+F86+F88-F89</f>
        <v>16550493554.956421</v>
      </c>
      <c r="G92" s="12"/>
      <c r="H92" s="12"/>
    </row>
    <row r="93" spans="1:8" ht="15.75" thickBot="1" x14ac:dyDescent="0.3">
      <c r="B93" s="2"/>
      <c r="C93" s="2"/>
      <c r="D93" s="2"/>
      <c r="E93" s="2"/>
      <c r="F93" s="2"/>
    </row>
    <row r="94" spans="1:8" ht="15.75" thickBot="1" x14ac:dyDescent="0.3">
      <c r="A94" s="4" t="s">
        <v>102</v>
      </c>
      <c r="B94" s="3">
        <f>+B95+B99+B105</f>
        <v>0</v>
      </c>
      <c r="C94" s="3">
        <f>+C95+C99+C105</f>
        <v>0</v>
      </c>
      <c r="D94" s="3">
        <f>+D95+D99+D105</f>
        <v>0</v>
      </c>
      <c r="E94" s="3">
        <f>+E95+E99+E105</f>
        <v>0</v>
      </c>
      <c r="F94" s="3">
        <f>+F95+F99+F105</f>
        <v>0</v>
      </c>
    </row>
    <row r="95" spans="1:8" x14ac:dyDescent="0.25">
      <c r="A95" s="7" t="s">
        <v>21</v>
      </c>
      <c r="B95" s="10">
        <f>+B96+B97+B98</f>
        <v>0</v>
      </c>
      <c r="C95" s="10">
        <f>+C96+C97+C98</f>
        <v>0</v>
      </c>
      <c r="D95" s="10">
        <f>+D96+D97+D98</f>
        <v>0</v>
      </c>
      <c r="E95" s="10">
        <f>+E96+E97+E98</f>
        <v>0</v>
      </c>
      <c r="F95" s="10">
        <f>+F96+F97+F98</f>
        <v>0</v>
      </c>
    </row>
    <row r="96" spans="1:8" x14ac:dyDescent="0.25">
      <c r="A96" s="8" t="s">
        <v>20</v>
      </c>
      <c r="B96" s="5">
        <v>0</v>
      </c>
      <c r="C96" s="5">
        <v>0</v>
      </c>
      <c r="D96" s="5">
        <v>0</v>
      </c>
      <c r="E96" s="5">
        <v>0</v>
      </c>
      <c r="F96" s="5">
        <f>+SUM(B96:E96)</f>
        <v>0</v>
      </c>
    </row>
    <row r="97" spans="1:6" x14ac:dyDescent="0.25">
      <c r="A97" s="8" t="s">
        <v>19</v>
      </c>
      <c r="B97" s="5">
        <v>0</v>
      </c>
      <c r="C97" s="5">
        <v>0</v>
      </c>
      <c r="D97" s="5">
        <v>0</v>
      </c>
      <c r="E97" s="5">
        <v>0</v>
      </c>
      <c r="F97" s="5">
        <f>+SUM(B97:E97)</f>
        <v>0</v>
      </c>
    </row>
    <row r="98" spans="1:6" x14ac:dyDescent="0.25">
      <c r="A98" s="8" t="s">
        <v>7</v>
      </c>
      <c r="B98" s="5">
        <v>0</v>
      </c>
      <c r="C98" s="5">
        <v>0</v>
      </c>
      <c r="D98" s="5">
        <v>0</v>
      </c>
      <c r="E98" s="5">
        <v>0</v>
      </c>
      <c r="F98" s="5">
        <f>+SUM(B98:E98)</f>
        <v>0</v>
      </c>
    </row>
    <row r="99" spans="1:6" x14ac:dyDescent="0.25">
      <c r="A99" s="7" t="s">
        <v>18</v>
      </c>
      <c r="B99" s="9">
        <f>+B100+B101+B102+B103+B104</f>
        <v>0</v>
      </c>
      <c r="C99" s="9">
        <f>+C100+C101+C102+C103+C104</f>
        <v>0</v>
      </c>
      <c r="D99" s="9">
        <f>+D100+D101+D102+D103+D104</f>
        <v>0</v>
      </c>
      <c r="E99" s="9">
        <f>+E100+E101+E102+E103+E104</f>
        <v>0</v>
      </c>
      <c r="F99" s="11">
        <f>+F100+F101+F102+F103+F104</f>
        <v>0</v>
      </c>
    </row>
    <row r="100" spans="1:6" x14ac:dyDescent="0.25">
      <c r="A100" s="8" t="s">
        <v>17</v>
      </c>
      <c r="B100" s="5">
        <v>0</v>
      </c>
      <c r="C100" s="5">
        <v>0</v>
      </c>
      <c r="D100" s="5">
        <v>0</v>
      </c>
      <c r="E100" s="5">
        <v>0</v>
      </c>
      <c r="F100" s="5">
        <f t="shared" ref="F100:F105" si="6">+SUM(B100:E100)</f>
        <v>0</v>
      </c>
    </row>
    <row r="101" spans="1:6" x14ac:dyDescent="0.25">
      <c r="A101" s="8" t="s">
        <v>16</v>
      </c>
      <c r="B101" s="5">
        <v>0</v>
      </c>
      <c r="C101" s="5">
        <v>0</v>
      </c>
      <c r="D101" s="5">
        <v>0</v>
      </c>
      <c r="E101" s="5">
        <v>0</v>
      </c>
      <c r="F101" s="5">
        <f t="shared" si="6"/>
        <v>0</v>
      </c>
    </row>
    <row r="102" spans="1:6" x14ac:dyDescent="0.25">
      <c r="A102" s="8" t="s">
        <v>15</v>
      </c>
      <c r="B102" s="5">
        <v>0</v>
      </c>
      <c r="C102" s="5">
        <v>0</v>
      </c>
      <c r="D102" s="5">
        <v>0</v>
      </c>
      <c r="E102" s="5">
        <v>0</v>
      </c>
      <c r="F102" s="5">
        <f t="shared" si="6"/>
        <v>0</v>
      </c>
    </row>
    <row r="103" spans="1:6" x14ac:dyDescent="0.25">
      <c r="A103" s="8" t="s">
        <v>14</v>
      </c>
      <c r="B103" s="5">
        <v>0</v>
      </c>
      <c r="C103" s="5">
        <v>0</v>
      </c>
      <c r="D103" s="5">
        <v>0</v>
      </c>
      <c r="E103" s="5">
        <v>0</v>
      </c>
      <c r="F103" s="5">
        <f t="shared" si="6"/>
        <v>0</v>
      </c>
    </row>
    <row r="104" spans="1:6" x14ac:dyDescent="0.25">
      <c r="A104" s="8" t="s">
        <v>13</v>
      </c>
      <c r="B104" s="43">
        <v>0</v>
      </c>
      <c r="C104" s="43">
        <v>0</v>
      </c>
      <c r="D104" s="43">
        <f>+'[6]ADM. PUBL. NO FINAN 1.1 TRIM'!D147</f>
        <v>0</v>
      </c>
      <c r="E104" s="43">
        <v>0</v>
      </c>
      <c r="F104" s="43">
        <f t="shared" si="6"/>
        <v>0</v>
      </c>
    </row>
    <row r="105" spans="1:6" ht="15.75" thickBot="1" x14ac:dyDescent="0.3">
      <c r="A105" s="7" t="s">
        <v>12</v>
      </c>
      <c r="B105" s="6">
        <v>0</v>
      </c>
      <c r="C105" s="6">
        <v>0</v>
      </c>
      <c r="D105" s="6">
        <v>0</v>
      </c>
      <c r="E105" s="6">
        <v>0</v>
      </c>
      <c r="F105" s="5">
        <f t="shared" si="6"/>
        <v>0</v>
      </c>
    </row>
    <row r="106" spans="1:6" ht="15.75" thickBot="1" x14ac:dyDescent="0.3">
      <c r="A106" s="4" t="s">
        <v>11</v>
      </c>
      <c r="B106" s="3">
        <f>+B107+B111+B116</f>
        <v>197235280.91999999</v>
      </c>
      <c r="C106" s="3">
        <f>+C107+C111+C116</f>
        <v>0</v>
      </c>
      <c r="D106" s="3">
        <f>+D107+D111+D116</f>
        <v>0</v>
      </c>
      <c r="E106" s="3">
        <f>+E107+E111+E116</f>
        <v>0</v>
      </c>
      <c r="F106" s="3">
        <f>+F107+F111+F116</f>
        <v>197235280.91999999</v>
      </c>
    </row>
    <row r="107" spans="1:6" x14ac:dyDescent="0.25">
      <c r="A107" s="8" t="s">
        <v>10</v>
      </c>
      <c r="B107" s="10">
        <f>+B108+B109+B110</f>
        <v>0</v>
      </c>
      <c r="C107" s="10">
        <f>+C108+C109+C110</f>
        <v>0</v>
      </c>
      <c r="D107" s="10">
        <f>+D108+D109+D110</f>
        <v>0</v>
      </c>
      <c r="E107" s="10">
        <f>+E108+E109+E110</f>
        <v>0</v>
      </c>
      <c r="F107" s="10">
        <f>+F108+F109+F110</f>
        <v>0</v>
      </c>
    </row>
    <row r="108" spans="1:6" x14ac:dyDescent="0.25">
      <c r="A108" s="8" t="s">
        <v>9</v>
      </c>
      <c r="B108" s="5">
        <v>0</v>
      </c>
      <c r="C108" s="5">
        <v>0</v>
      </c>
      <c r="D108" s="5">
        <v>0</v>
      </c>
      <c r="E108" s="5">
        <v>0</v>
      </c>
      <c r="F108" s="5">
        <f>+SUM(B108:E108)</f>
        <v>0</v>
      </c>
    </row>
    <row r="109" spans="1:6" x14ac:dyDescent="0.25">
      <c r="A109" s="8" t="s">
        <v>8</v>
      </c>
      <c r="B109" s="5">
        <v>0</v>
      </c>
      <c r="C109" s="5">
        <v>0</v>
      </c>
      <c r="D109" s="5">
        <v>0</v>
      </c>
      <c r="E109" s="5">
        <v>0</v>
      </c>
      <c r="F109" s="5">
        <f>+SUM(B109:E109)</f>
        <v>0</v>
      </c>
    </row>
    <row r="110" spans="1:6" x14ac:dyDescent="0.25">
      <c r="A110" s="8" t="s">
        <v>7</v>
      </c>
      <c r="B110" s="5">
        <v>0</v>
      </c>
      <c r="C110" s="5">
        <v>0</v>
      </c>
      <c r="D110" s="5">
        <v>0</v>
      </c>
      <c r="E110" s="5">
        <v>0</v>
      </c>
      <c r="F110" s="5">
        <f>+SUM(B110:E110)</f>
        <v>0</v>
      </c>
    </row>
    <row r="111" spans="1:6" x14ac:dyDescent="0.25">
      <c r="A111" s="8" t="s">
        <v>6</v>
      </c>
      <c r="B111" s="9">
        <f>+B112+B113+B114+B115</f>
        <v>197235280.91999999</v>
      </c>
      <c r="C111" s="9">
        <f>+C112+C113+C114+C115</f>
        <v>0</v>
      </c>
      <c r="D111" s="9">
        <f>+D112+D113+D114+D115</f>
        <v>0</v>
      </c>
      <c r="E111" s="9">
        <f>+E112+E113+E114+E115</f>
        <v>0</v>
      </c>
      <c r="F111" s="9">
        <f>+F112+F113+F114+F115</f>
        <v>197235280.91999999</v>
      </c>
    </row>
    <row r="112" spans="1:6" x14ac:dyDescent="0.25">
      <c r="A112" s="8" t="s">
        <v>5</v>
      </c>
      <c r="B112" s="5">
        <v>0</v>
      </c>
      <c r="C112" s="5">
        <v>0</v>
      </c>
      <c r="D112" s="5">
        <v>0</v>
      </c>
      <c r="E112" s="5">
        <v>0</v>
      </c>
      <c r="F112" s="5">
        <f t="shared" ref="F112:F117" si="7">+SUM(B112:E112)</f>
        <v>0</v>
      </c>
    </row>
    <row r="113" spans="1:6" x14ac:dyDescent="0.25">
      <c r="A113" s="8" t="s">
        <v>4</v>
      </c>
      <c r="B113" s="5">
        <v>0</v>
      </c>
      <c r="C113" s="5">
        <v>0</v>
      </c>
      <c r="D113" s="5">
        <v>0</v>
      </c>
      <c r="E113" s="5">
        <v>0</v>
      </c>
      <c r="F113" s="5">
        <f t="shared" si="7"/>
        <v>0</v>
      </c>
    </row>
    <row r="114" spans="1:6" x14ac:dyDescent="0.25">
      <c r="A114" s="8" t="s">
        <v>3</v>
      </c>
      <c r="B114" s="5">
        <v>197235280.91999999</v>
      </c>
      <c r="C114" s="5">
        <v>0</v>
      </c>
      <c r="D114" s="5">
        <v>0</v>
      </c>
      <c r="E114" s="5">
        <v>0</v>
      </c>
      <c r="F114" s="5">
        <f t="shared" si="7"/>
        <v>197235280.91999999</v>
      </c>
    </row>
    <row r="115" spans="1:6" x14ac:dyDescent="0.25">
      <c r="A115" s="8" t="s">
        <v>2</v>
      </c>
      <c r="B115" s="5">
        <v>0</v>
      </c>
      <c r="C115" s="5">
        <v>0</v>
      </c>
      <c r="D115" s="5">
        <v>0</v>
      </c>
      <c r="E115" s="5">
        <v>0</v>
      </c>
      <c r="F115" s="5">
        <f t="shared" si="7"/>
        <v>0</v>
      </c>
    </row>
    <row r="116" spans="1:6" ht="15.75" thickBot="1" x14ac:dyDescent="0.3">
      <c r="A116" s="7" t="s">
        <v>1</v>
      </c>
      <c r="B116" s="6">
        <v>0</v>
      </c>
      <c r="C116" s="6">
        <v>0</v>
      </c>
      <c r="D116" s="6">
        <v>0</v>
      </c>
      <c r="E116" s="6">
        <v>0</v>
      </c>
      <c r="F116" s="5">
        <f t="shared" si="7"/>
        <v>0</v>
      </c>
    </row>
    <row r="117" spans="1:6" ht="15.75" thickBot="1" x14ac:dyDescent="0.3">
      <c r="A117" s="4" t="s">
        <v>0</v>
      </c>
      <c r="B117" s="3">
        <f>+B92+B94-B106</f>
        <v>359978466.80991948</v>
      </c>
      <c r="C117" s="3">
        <f>+C92+C94-C106</f>
        <v>12821480372.376402</v>
      </c>
      <c r="D117" s="3">
        <f>+D92+D94-D106</f>
        <v>0</v>
      </c>
      <c r="E117" s="3">
        <f>+E92+E94-E106</f>
        <v>3171799434.8500061</v>
      </c>
      <c r="F117" s="3">
        <f t="shared" si="7"/>
        <v>16353258274.036327</v>
      </c>
    </row>
    <row r="118" spans="1:6" ht="14.25" customHeight="1" x14ac:dyDescent="0.25">
      <c r="B118" s="2"/>
      <c r="C118" s="2"/>
      <c r="D118" s="2"/>
      <c r="E118" s="2"/>
      <c r="F118" s="2"/>
    </row>
  </sheetData>
  <mergeCells count="4">
    <mergeCell ref="A6:F6"/>
    <mergeCell ref="A7:F7"/>
    <mergeCell ref="A8:F8"/>
    <mergeCell ref="B14:F14"/>
  </mergeCells>
  <printOptions horizontalCentered="1" verticalCentered="1"/>
  <pageMargins left="0.75" right="0.75" top="1" bottom="1" header="0" footer="0"/>
  <pageSetup paperSize="9" scale="34" orientation="portrait" r:id="rId1"/>
  <headerFooter alignWithMargins="0"/>
  <ignoredErrors>
    <ignoredError sqref="B17:F20 F23 F22 F21" numberStoredAsText="1"/>
    <ignoredError sqref="B24:C24" formulaRange="1"/>
    <ignoredError sqref="F24 F50 F74" formula="1"/>
    <ignoredError sqref="D24:E2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1.4P (l trim)</vt:lpstr>
      <vt:lpstr>'1.4P (l trim)'!Área_de_impresión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Agostina Perrig</cp:lastModifiedBy>
  <dcterms:created xsi:type="dcterms:W3CDTF">2024-09-23T15:24:25Z</dcterms:created>
  <dcterms:modified xsi:type="dcterms:W3CDTF">2025-05-05T13:31:56Z</dcterms:modified>
</cp:coreProperties>
</file>