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fii\Downloads\"/>
    </mc:Choice>
  </mc:AlternateContent>
  <xr:revisionPtr revIDLastSave="0" documentId="8_{D036133B-3586-4194-BD8A-9AF4ACC723AF}" xr6:coauthVersionLast="47" xr6:coauthVersionMax="47" xr10:uidLastSave="{00000000-0000-0000-0000-000000000000}"/>
  <bookViews>
    <workbookView xWindow="-108" yWindow="-108" windowWidth="23256" windowHeight="12456" xr2:uid="{92AB488E-B17A-40EA-A6B9-74FC014ADAC7}"/>
  </bookViews>
  <sheets>
    <sheet name="1.4D (lV trim 2025) s CSS" sheetId="1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_xd1">'[2]PFO 03'!#REF!</definedName>
    <definedName name="__XD10">'[2]PFO 03'!#REF!</definedName>
    <definedName name="__XD11">'[2]PFO 03'!#REF!</definedName>
    <definedName name="__XD12">'[2]PFO 03'!#REF!</definedName>
    <definedName name="__XD2">'[2]PFO 03'!#REF!</definedName>
    <definedName name="__XD3">'[2]PFO 03'!#REF!</definedName>
    <definedName name="__XD4">'[2]PFO 03'!#REF!</definedName>
    <definedName name="__XD5">'[2]PFO 03'!#REF!</definedName>
    <definedName name="__XD6">'[2]PFO 03'!#REF!</definedName>
    <definedName name="__XD7">'[2]PFO 03'!#REF!</definedName>
    <definedName name="__XD8">'[2]PFO 03'!#REF!</definedName>
    <definedName name="__XD9">'[2]PFO 03'!#REF!</definedName>
    <definedName name="__XI03">'[2]PFO 03'!#REF!</definedName>
    <definedName name="__XI04">'[2]PFO 03'!#REF!</definedName>
    <definedName name="__XI05">'[2]PFO 03'!#REF!</definedName>
    <definedName name="__XI06">'[2]PFO 03'!#REF!</definedName>
    <definedName name="__XI07">'[2]PFO 03'!#REF!</definedName>
    <definedName name="__XI08">'[2]PFO 03'!#REF!</definedName>
    <definedName name="__XI09">'[2]PFO 03'!#REF!</definedName>
    <definedName name="__XI10">'[2]PFO 03'!#REF!</definedName>
    <definedName name="__XI11">'[2]PFO 03'!#REF!</definedName>
    <definedName name="__XI12">'[2]PFO 03'!#REF!</definedName>
    <definedName name="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F01">#REF!</definedName>
    <definedName name="_PF02">#REF!</definedName>
    <definedName name="_PF03">#REF!</definedName>
    <definedName name="_PF04">#REF!</definedName>
    <definedName name="_PF05">#REF!</definedName>
    <definedName name="_PF06">#REF!</definedName>
    <definedName name="_PF07">#REF!</definedName>
    <definedName name="_PF08">#REF!</definedName>
    <definedName name="_PF09">#REF!</definedName>
    <definedName name="_PF10">#REF!</definedName>
    <definedName name="_PF11">#REF!</definedName>
    <definedName name="_PF12">#REF!</definedName>
    <definedName name="_R" localSheetId="0">#REF!</definedName>
    <definedName name="_R">#REF!</definedName>
    <definedName name="_RML179">#REF!</definedName>
    <definedName name="_RML59">#REF!</definedName>
    <definedName name="_RML89">#REF!</definedName>
    <definedName name="_Sort" localSheetId="0" hidden="1">#REF!</definedName>
    <definedName name="_Sort" hidden="1">#REF!</definedName>
    <definedName name="_TE30">#REF!</definedName>
    <definedName name="_TE59">#REF!</definedName>
    <definedName name="_TE60">#REF!</definedName>
    <definedName name="_WC03">#REF!</definedName>
    <definedName name="_WC3">#REF!</definedName>
    <definedName name="_XP1">#REF!</definedName>
    <definedName name="_XP10">#REF!</definedName>
    <definedName name="_XP11">#REF!</definedName>
    <definedName name="_XP12">#REF!</definedName>
    <definedName name="_XP2">#REF!</definedName>
    <definedName name="_XP3">#REF!</definedName>
    <definedName name="_XP4">#REF!</definedName>
    <definedName name="_XP5">#REF!</definedName>
    <definedName name="_XP6">#REF!</definedName>
    <definedName name="_XP7">#REF!</definedName>
    <definedName name="_XP8">#REF!</definedName>
    <definedName name="_XP9">#REF!</definedName>
    <definedName name="A" localSheetId="0">#REF!</definedName>
    <definedName name="A">#REF!</definedName>
    <definedName name="A_impresión_IM">#REF!</definedName>
    <definedName name="ACwvu.PLA1." hidden="1">'[1]COP FED'!#REF!</definedName>
    <definedName name="ACwvu.PLA2." hidden="1">'[1]COP FED'!$A$1:$N$49</definedName>
    <definedName name="adsdsd">#REF!</definedName>
    <definedName name="_xlnm.Extract" localSheetId="0">#REF!</definedName>
    <definedName name="_xlnm.Extract">#REF!</definedName>
    <definedName name="_xlnm.Print_Area" localSheetId="0">'1.4D (lV trim 2025) s CSS'!$A$1:$H$123</definedName>
    <definedName name="_xlnm.Print_Area">'[1]Fto. a partir del impuesto'!$D$7:$D$50</definedName>
    <definedName name="B" localSheetId="0">#REF!</definedName>
    <definedName name="B">#REF!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'[3]IPV-BAPRO'!#REF!</definedName>
    <definedName name="CGD" localSheetId="0">#REF!</definedName>
    <definedName name="CGD">#REF!</definedName>
    <definedName name="Comisiones" localSheetId="0">#REF!</definedName>
    <definedName name="Comisiones">#REF!</definedName>
    <definedName name="COPA">#N/A</definedName>
    <definedName name="COPARTICIPACION_FEDERAL__LEY_N__23548">[1]C!$B$13:$N$13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D" localSheetId="0">#REF!</definedName>
    <definedName name="D">#REF!</definedName>
    <definedName name="DDDDDDDDDDDDDDDD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[4]Tasas!$C$7</definedName>
    <definedName name="E" localSheetId="0">#REF!</definedName>
    <definedName name="E">#REF!</definedName>
    <definedName name="EXCEDENTE_DEL_10__SEGUN_EL_TOPE_ASIGNADO_A__BUENOS_AIRES__LEY_N__23621">[1]C!$B$18:$N$18</definedName>
    <definedName name="Excel_BuiltIn_Print_Area_1">#REF!</definedName>
    <definedName name="Excel_BuiltIn_Print_Area_1_1">#REF!</definedName>
    <definedName name="Extracción_IM" localSheetId="0">#REF!</definedName>
    <definedName name="Extracción_IM">#REF!</definedName>
    <definedName name="Fecha_primer_pago">'[3]IPV-BAPRO'!#REF!</definedName>
    <definedName name="fernando" localSheetId="0">#REF!</definedName>
    <definedName name="fernando">#REF!</definedName>
    <definedName name="fff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FRB">#REF!</definedName>
    <definedName name="G" localSheetId="0">#REF!</definedName>
    <definedName name="G">#REF!</definedName>
    <definedName name="H" localSheetId="0">#REF!</definedName>
    <definedName name="H">#REF!</definedName>
    <definedName name="hhfhfh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J" localSheetId="0">#REF!</definedName>
    <definedName name="J">#REF!</definedName>
    <definedName name="jjjjjjjj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[4]Tasas!$C$5</definedName>
    <definedName name="K" localSheetId="0">#REF!</definedName>
    <definedName name="K">#REF!</definedName>
    <definedName name="L_" localSheetId="0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 localSheetId="0">#REF!</definedName>
    <definedName name="M">#REF!</definedName>
    <definedName name="marzo">[4]Tasas!$C$4</definedName>
    <definedName name="N" localSheetId="0">#REF!</definedName>
    <definedName name="N">#REF!</definedName>
    <definedName name="O" localSheetId="0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" localSheetId="0">#REF!</definedName>
    <definedName name="P">#REF!</definedName>
    <definedName name="pagos_por_año" localSheetId="0">'[3]IPV-BAPRO'!#REF!</definedName>
    <definedName name="pagos_por_año">'[3]IPV-BAPRO'!#REF!</definedName>
    <definedName name="PC">[5]Datos!$E$9</definedName>
    <definedName name="perc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erc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lazo_en_años">'[3]IPV-BAPRO'!#REF!</definedName>
    <definedName name="prueba" localSheetId="0">#REF!</definedName>
    <definedName name="prueba">#REF!</definedName>
    <definedName name="Q" localSheetId="0">#REF!</definedName>
    <definedName name="Q">#REF!</definedName>
    <definedName name="reunion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>#REF!</definedName>
    <definedName name="Rwvu.PLA2." hidden="1">'[1]COP FED'!#REF!</definedName>
    <definedName name="S" localSheetId="0">#REF!</definedName>
    <definedName name="S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>[4]Tasas!$C$6</definedName>
    <definedName name="SI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 hidden="1">'[1]COP FED'!#REF!</definedName>
    <definedName name="Swvu.PLA2." hidden="1">'[1]COP FED'!$A$1:$N$49</definedName>
    <definedName name="T" localSheetId="0">#REF!</definedName>
    <definedName name="T">#REF!</definedName>
    <definedName name="tasa_interes_anual" localSheetId="0">'[3]IPV-BAPRO'!#REF!</definedName>
    <definedName name="tasa_interes_anual">'[3]IPV-BAPRO'!#REF!</definedName>
    <definedName name="TC">[5]Datos!$D$14</definedName>
    <definedName name="TETP" localSheetId="0">#REF!</definedName>
    <definedName name="TETP">#REF!</definedName>
    <definedName name="_xlnm.Print_Titles">'[1]Fto. a partir del impuesto'!$A$1:$A$65536</definedName>
    <definedName name="TNT" localSheetId="0">#REF!</definedName>
    <definedName name="TNT">#REF!</definedName>
    <definedName name="TOTAL">[1]C!$B$32:$N$32</definedName>
    <definedName name="TRANSFERENCIA_DE_SERVICIOS__LEY_N__24049_Y_COMPLEMENTARIAS">[1]C!$B$14:$N$14</definedName>
    <definedName name="TRRML">#REF!</definedName>
    <definedName name="ty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 localSheetId="0">#REF!</definedName>
    <definedName name="U">#REF!</definedName>
    <definedName name="V" localSheetId="0">#REF!</definedName>
    <definedName name="V">#REF!</definedName>
    <definedName name="venc1">[4]Tasas!$B$4</definedName>
    <definedName name="venc2">[4]Tasas!$B$5</definedName>
    <definedName name="venc3">[4]Tasas!$B$6</definedName>
    <definedName name="venc4">[4]Tasas!$B$7</definedName>
    <definedName name="W" localSheetId="0">#REF!</definedName>
    <definedName name="W">#REF!</definedName>
    <definedName name="WC" localSheetId="0">#REF!</definedName>
    <definedName name="WC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 localSheetId="0">#REF!</definedName>
    <definedName name="X">#REF!</definedName>
    <definedName name="XC" localSheetId="0">#REF!</definedName>
    <definedName name="XC">#REF!</definedName>
    <definedName name="Y" localSheetId="0">#REF!</definedName>
    <definedName name="Y">#REF!</definedName>
    <definedName name="YY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0" i="12" l="1"/>
  <c r="G119" i="12"/>
  <c r="G118" i="12"/>
  <c r="G117" i="12"/>
  <c r="G116" i="12"/>
  <c r="D115" i="12"/>
  <c r="C115" i="12"/>
  <c r="B115" i="12"/>
  <c r="G114" i="12"/>
  <c r="G113" i="12"/>
  <c r="G112" i="12"/>
  <c r="E111" i="12"/>
  <c r="E110" i="12" s="1"/>
  <c r="D111" i="12"/>
  <c r="C111" i="12"/>
  <c r="B111" i="12"/>
  <c r="G109" i="12"/>
  <c r="G108" i="12"/>
  <c r="G107" i="12"/>
  <c r="G106" i="12"/>
  <c r="G105" i="12"/>
  <c r="G104" i="12"/>
  <c r="D103" i="12"/>
  <c r="C103" i="12"/>
  <c r="B103" i="12"/>
  <c r="G102" i="12"/>
  <c r="G101" i="12"/>
  <c r="G100" i="12"/>
  <c r="D99" i="12"/>
  <c r="C99" i="12"/>
  <c r="B99" i="12"/>
  <c r="F98" i="12"/>
  <c r="E98" i="12"/>
  <c r="G97" i="12"/>
  <c r="G95" i="12"/>
  <c r="B93" i="12"/>
  <c r="G93" i="12" s="1"/>
  <c r="G92" i="12"/>
  <c r="G91" i="12"/>
  <c r="G86" i="12"/>
  <c r="G85" i="12"/>
  <c r="G84" i="12"/>
  <c r="G83" i="12"/>
  <c r="E82" i="12"/>
  <c r="E80" i="12" s="1"/>
  <c r="E78" i="12" s="1"/>
  <c r="D82" i="12"/>
  <c r="D80" i="12" s="1"/>
  <c r="D78" i="12" s="1"/>
  <c r="C82" i="12"/>
  <c r="C80" i="12" s="1"/>
  <c r="C78" i="12" s="1"/>
  <c r="B82" i="12"/>
  <c r="B80" i="12" s="1"/>
  <c r="G81" i="12"/>
  <c r="G79" i="12"/>
  <c r="G77" i="12"/>
  <c r="G76" i="12"/>
  <c r="G74" i="12"/>
  <c r="G73" i="12"/>
  <c r="E72" i="12"/>
  <c r="E70" i="12" s="1"/>
  <c r="E68" i="12" s="1"/>
  <c r="D72" i="12"/>
  <c r="D70" i="12" s="1"/>
  <c r="D68" i="12" s="1"/>
  <c r="C72" i="12"/>
  <c r="C70" i="12" s="1"/>
  <c r="C68" i="12" s="1"/>
  <c r="B72" i="12"/>
  <c r="G71" i="12"/>
  <c r="G69" i="12"/>
  <c r="G66" i="12"/>
  <c r="G65" i="12"/>
  <c r="G64" i="12"/>
  <c r="B63" i="12"/>
  <c r="B62" i="12" s="1"/>
  <c r="E62" i="12"/>
  <c r="D62" i="12"/>
  <c r="C62" i="12"/>
  <c r="G61" i="12"/>
  <c r="G60" i="12"/>
  <c r="G59" i="12"/>
  <c r="G58" i="12"/>
  <c r="G57" i="12"/>
  <c r="G56" i="12"/>
  <c r="G55" i="12"/>
  <c r="F54" i="12"/>
  <c r="E54" i="12"/>
  <c r="D54" i="12"/>
  <c r="C54" i="12"/>
  <c r="B54" i="12"/>
  <c r="G52" i="12"/>
  <c r="G51" i="12"/>
  <c r="G50" i="12"/>
  <c r="G49" i="12"/>
  <c r="G48" i="12"/>
  <c r="G47" i="12"/>
  <c r="E46" i="12"/>
  <c r="D46" i="12"/>
  <c r="C46" i="12"/>
  <c r="B46" i="12"/>
  <c r="G45" i="12"/>
  <c r="G44" i="12"/>
  <c r="B43" i="12"/>
  <c r="G43" i="12" s="1"/>
  <c r="E42" i="12"/>
  <c r="D42" i="12"/>
  <c r="C42" i="12"/>
  <c r="G40" i="12"/>
  <c r="G39" i="12"/>
  <c r="G38" i="12"/>
  <c r="G37" i="12"/>
  <c r="E36" i="12"/>
  <c r="E34" i="12" s="1"/>
  <c r="D36" i="12"/>
  <c r="D34" i="12" s="1"/>
  <c r="C36" i="12"/>
  <c r="C34" i="12" s="1"/>
  <c r="B36" i="12"/>
  <c r="G35" i="12"/>
  <c r="G33" i="12"/>
  <c r="G32" i="12"/>
  <c r="G31" i="12"/>
  <c r="G30" i="12"/>
  <c r="G29" i="12"/>
  <c r="G28" i="12"/>
  <c r="G27" i="12"/>
  <c r="G26" i="12"/>
  <c r="G25" i="12"/>
  <c r="E24" i="12"/>
  <c r="D24" i="12"/>
  <c r="C24" i="12"/>
  <c r="B24" i="12"/>
  <c r="G23" i="12"/>
  <c r="G22" i="12"/>
  <c r="G21" i="12"/>
  <c r="E20" i="12"/>
  <c r="D20" i="12"/>
  <c r="C20" i="12"/>
  <c r="B20" i="12"/>
  <c r="E53" i="12" l="1"/>
  <c r="E41" i="12" s="1"/>
  <c r="E88" i="12" s="1"/>
  <c r="E89" i="12" s="1"/>
  <c r="G80" i="12"/>
  <c r="G24" i="12"/>
  <c r="G72" i="12"/>
  <c r="G103" i="12"/>
  <c r="H92" i="12"/>
  <c r="B42" i="12"/>
  <c r="G42" i="12" s="1"/>
  <c r="B98" i="12"/>
  <c r="B70" i="12"/>
  <c r="B68" i="12" s="1"/>
  <c r="G68" i="12" s="1"/>
  <c r="C98" i="12"/>
  <c r="D98" i="12"/>
  <c r="G36" i="12"/>
  <c r="C19" i="12"/>
  <c r="C87" i="12" s="1"/>
  <c r="D19" i="12"/>
  <c r="D87" i="12" s="1"/>
  <c r="G62" i="12"/>
  <c r="E19" i="12"/>
  <c r="E87" i="12" s="1"/>
  <c r="C53" i="12"/>
  <c r="C41" i="12" s="1"/>
  <c r="D53" i="12"/>
  <c r="D41" i="12" s="1"/>
  <c r="B78" i="12"/>
  <c r="G78" i="12" s="1"/>
  <c r="B34" i="12"/>
  <c r="G34" i="12" s="1"/>
  <c r="B110" i="12"/>
  <c r="C110" i="12"/>
  <c r="D110" i="12"/>
  <c r="G111" i="12"/>
  <c r="B53" i="12"/>
  <c r="G115" i="12"/>
  <c r="G46" i="12"/>
  <c r="G20" i="12"/>
  <c r="G99" i="12"/>
  <c r="G54" i="12"/>
  <c r="G63" i="12"/>
  <c r="G82" i="12"/>
  <c r="G98" i="12" l="1"/>
  <c r="G110" i="12"/>
  <c r="G70" i="12"/>
  <c r="D88" i="12"/>
  <c r="D89" i="12" s="1"/>
  <c r="D67" i="12"/>
  <c r="C88" i="12"/>
  <c r="C89" i="12" s="1"/>
  <c r="C94" i="12" s="1"/>
  <c r="C67" i="12"/>
  <c r="B19" i="12"/>
  <c r="B87" i="12" s="1"/>
  <c r="G87" i="12" s="1"/>
  <c r="G53" i="12"/>
  <c r="E67" i="12"/>
  <c r="E90" i="12"/>
  <c r="E96" i="12" s="1"/>
  <c r="E121" i="12" s="1"/>
  <c r="E94" i="12"/>
  <c r="B41" i="12"/>
  <c r="D90" i="12"/>
  <c r="D96" i="12" s="1"/>
  <c r="D121" i="12" s="1"/>
  <c r="D94" i="12"/>
  <c r="G19" i="12" l="1"/>
  <c r="C90" i="12"/>
  <c r="C96" i="12" s="1"/>
  <c r="C121" i="12" s="1"/>
  <c r="B67" i="12"/>
  <c r="G67" i="12" s="1"/>
  <c r="G41" i="12"/>
  <c r="B88" i="12"/>
  <c r="G88" i="12" l="1"/>
  <c r="B89" i="12"/>
  <c r="B90" i="12"/>
  <c r="G90" i="12" l="1"/>
  <c r="B96" i="12"/>
  <c r="G89" i="12"/>
  <c r="B94" i="12"/>
  <c r="G94" i="12" s="1"/>
  <c r="G96" i="12" l="1"/>
  <c r="G124" i="12" s="1"/>
  <c r="B121" i="12"/>
  <c r="G121" i="12" s="1"/>
</calcChain>
</file>

<file path=xl/sharedStrings.xml><?xml version="1.0" encoding="utf-8"?>
<sst xmlns="http://schemas.openxmlformats.org/spreadsheetml/2006/main" count="122" uniqueCount="112">
  <si>
    <t>XVI. OTROS CONCEPTOS NO INFORMADOS</t>
  </si>
  <si>
    <t xml:space="preserve">     . Gastos Figurativos para Aplicacines Financieras </t>
  </si>
  <si>
    <t xml:space="preserve">       - Devolución de Préstamos de Organismos Internacionales</t>
  </si>
  <si>
    <t xml:space="preserve">       - Amortización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</si>
  <si>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Amortiz. Deuda y Disminución Otros Pasivos</t>
    </r>
  </si>
  <si>
    <t xml:space="preserve">       - Otros</t>
  </si>
  <si>
    <t xml:space="preserve">       - Incremento de Caja y Bancos</t>
  </si>
  <si>
    <t xml:space="preserve">       - Integración del Fondo Anticiclico</t>
  </si>
  <si>
    <r>
      <t xml:space="preserve">     . </t>
    </r>
    <r>
      <rPr>
        <b/>
        <u/>
        <sz val="11"/>
        <rFont val="Calibri"/>
        <family val="2"/>
        <scheme val="minor"/>
      </rPr>
      <t>Inversión Financiera</t>
    </r>
  </si>
  <si>
    <t>XV. APLICACIONES FINANCIERAS</t>
  </si>
  <si>
    <t xml:space="preserve">     . Contribuciones Figurativas para Aplicaciones Financieras</t>
  </si>
  <si>
    <t xml:space="preserve">       - Incremento de Otros Pasivos</t>
  </si>
  <si>
    <t xml:space="preserve">       - Obtención de Otros Préstamos</t>
  </si>
  <si>
    <t xml:space="preserve">       - Asistencia Financiera del Gobierno Nacional</t>
  </si>
  <si>
    <t xml:space="preserve">       - Obtención de Préstamos de OIC y FFFIR</t>
  </si>
  <si>
    <t xml:space="preserve">       - Colocación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</si>
  <si>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Endeudamiento Público e Increm. de Otros Pasivos</t>
    </r>
  </si>
  <si>
    <t xml:space="preserve">       - Disminución de Caja y Bancos</t>
  </si>
  <si>
    <t xml:space="preserve">       - Disminucion de fdos anticiclicos</t>
  </si>
  <si>
    <r>
      <t xml:space="preserve">     . </t>
    </r>
    <r>
      <rPr>
        <b/>
        <u/>
        <sz val="11"/>
        <rFont val="Calibri"/>
        <family val="2"/>
        <scheme val="minor"/>
      </rPr>
      <t>Disminución de la Inversión Financiera</t>
    </r>
  </si>
  <si>
    <t>XIII. RESULTADO FINANCIERO  (IX+X-XI)</t>
  </si>
  <si>
    <t xml:space="preserve"> XII. RESULTADO PRIMARIO (VI-VIII)</t>
  </si>
  <si>
    <t xml:space="preserve"> XI. GASTOS  FIGURATIVOS </t>
  </si>
  <si>
    <t xml:space="preserve"> X. CONTRIBUCIONES FIGURATIVAS </t>
  </si>
  <si>
    <t xml:space="preserve"> IX. RESULTADO FINANCIERO PREVIO A FIGURATIV. (VI-VII)</t>
  </si>
  <si>
    <t xml:space="preserve"> VIII. GASTOS PRIMARIOS (VII - Intereses de la Deuda)</t>
  </si>
  <si>
    <t xml:space="preserve"> VII. GASTOS TOTALES (II+V)</t>
  </si>
  <si>
    <t xml:space="preserve"> VI. INGRESOS TOTALES (I+IV)</t>
  </si>
  <si>
    <r>
      <t xml:space="preserve">      . </t>
    </r>
    <r>
      <rPr>
        <b/>
        <u/>
        <sz val="11"/>
        <rFont val="Calibri"/>
        <family val="2"/>
        <scheme val="minor"/>
      </rPr>
      <t>Inversión Financiera</t>
    </r>
  </si>
  <si>
    <t xml:space="preserve">        - Al Sector Externo</t>
  </si>
  <si>
    <t xml:space="preserve">           . Otros</t>
  </si>
  <si>
    <t xml:space="preserve">           . Municipios</t>
  </si>
  <si>
    <t xml:space="preserve">        - Al Sector Público</t>
  </si>
  <si>
    <t xml:space="preserve">        - Al Sector Privado</t>
  </si>
  <si>
    <r>
      <t xml:space="preserve"> 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</si>
  <si>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 . </t>
    </r>
    <r>
      <rPr>
        <b/>
        <u/>
        <sz val="11"/>
        <rFont val="Calibri"/>
        <family val="2"/>
        <scheme val="minor"/>
      </rPr>
      <t>Inversión Real Directa</t>
    </r>
  </si>
  <si>
    <t xml:space="preserve"> V. GASTOS DE CAPITAL</t>
  </si>
  <si>
    <r>
      <t xml:space="preserve">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</si>
  <si>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. </t>
    </r>
    <r>
      <rPr>
        <b/>
        <u/>
        <sz val="11"/>
        <rFont val="Calibri"/>
        <family val="2"/>
        <scheme val="minor"/>
      </rPr>
      <t>Recursos Propios de Capital</t>
    </r>
  </si>
  <si>
    <t>IV. INGRESOS DE CAPITAL</t>
  </si>
  <si>
    <t>III. RESULTADO ECONOMICO</t>
  </si>
  <si>
    <t xml:space="preserve">           . Otros del Sector Público</t>
  </si>
  <si>
    <t xml:space="preserve">           . Copartic.Municipios</t>
  </si>
  <si>
    <r>
      <t xml:space="preserve"> 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</si>
  <si>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 . </t>
    </r>
    <r>
      <rPr>
        <b/>
        <u/>
        <sz val="11"/>
        <rFont val="Calibri"/>
        <family val="2"/>
      </rPr>
      <t>Impuestos Directos</t>
    </r>
  </si>
  <si>
    <r>
      <t xml:space="preserve">    . </t>
    </r>
    <r>
      <rPr>
        <b/>
        <u/>
        <sz val="11"/>
        <rFont val="Calibri"/>
        <family val="2"/>
        <scheme val="minor"/>
      </rPr>
      <t>Prestaciones de la Seguridad Social</t>
    </r>
  </si>
  <si>
    <t xml:space="preserve">       - Gtos de la Deuda</t>
  </si>
  <si>
    <r>
      <t xml:space="preserve">    . </t>
    </r>
    <r>
      <rPr>
        <b/>
        <u/>
        <sz val="11"/>
        <rFont val="Calibri"/>
        <family val="2"/>
        <scheme val="minor"/>
      </rPr>
      <t>Rentas de la Propiedad</t>
    </r>
  </si>
  <si>
    <t xml:space="preserve">       - Otros Gastos</t>
  </si>
  <si>
    <t xml:space="preserve">       - Bienes y Servicios</t>
  </si>
  <si>
    <r>
      <t xml:space="preserve">    . </t>
    </r>
    <r>
      <rPr>
        <b/>
        <u/>
        <sz val="11"/>
        <rFont val="Calibri"/>
        <family val="2"/>
        <scheme val="minor"/>
      </rPr>
      <t>Gastos de Consumo</t>
    </r>
  </si>
  <si>
    <t>II. GASTOS CORRIENTES</t>
  </si>
  <si>
    <t xml:space="preserve">  - Otras Instituciones Públicas No Financieras</t>
  </si>
  <si>
    <t xml:space="preserve">  - Otros Org. Descent.  de la Administración Nacional</t>
  </si>
  <si>
    <t xml:space="preserve">  - Administración Nacional</t>
  </si>
  <si>
    <t>- Al Sector Público</t>
  </si>
  <si>
    <t>- Al Sector Privado</t>
  </si>
  <si>
    <r>
      <t xml:space="preserve">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</si>
  <si>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. </t>
    </r>
    <r>
      <rPr>
        <b/>
        <u/>
        <sz val="1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</si>
  <si>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1"/>
        <rFont val="Calibri"/>
        <family val="2"/>
        <scheme val="minor"/>
      </rPr>
      <t>Vta.Bienes y Serv.de la Adm.Publ.</t>
    </r>
  </si>
  <si>
    <r>
      <t xml:space="preserve">   . </t>
    </r>
    <r>
      <rPr>
        <b/>
        <u/>
        <sz val="11"/>
        <rFont val="Calibri"/>
        <family val="2"/>
        <scheme val="minor"/>
      </rPr>
      <t>No Tributarios</t>
    </r>
  </si>
  <si>
    <r>
      <t xml:space="preserve">   . </t>
    </r>
    <r>
      <rPr>
        <b/>
        <u/>
        <sz val="11"/>
        <rFont val="Calibri"/>
        <family val="2"/>
        <scheme val="minor"/>
      </rPr>
      <t>Contribuciones a la Seguridad Social</t>
    </r>
  </si>
  <si>
    <t xml:space="preserve">      - De Orígen Nacional</t>
  </si>
  <si>
    <t xml:space="preserve">      - De Orígen Provincial</t>
  </si>
  <si>
    <r>
      <t xml:space="preserve">   . </t>
    </r>
    <r>
      <rPr>
        <b/>
        <u/>
        <sz val="11"/>
        <rFont val="Calibri"/>
        <family val="2"/>
        <scheme val="minor"/>
      </rPr>
      <t>Tributarios</t>
    </r>
  </si>
  <si>
    <t>I. INGRESOS CORRIENTES</t>
  </si>
  <si>
    <t>(5)=(1+2+3+4)</t>
  </si>
  <si>
    <t>(4)</t>
  </si>
  <si>
    <t>(3)</t>
  </si>
  <si>
    <t>(2)</t>
  </si>
  <si>
    <t>(1)</t>
  </si>
  <si>
    <t>TOTAL</t>
  </si>
  <si>
    <t>INST. DE SEG.
SOCIAL</t>
  </si>
  <si>
    <t>FDOS. FIDUC
Y CTAS. ESP</t>
  </si>
  <si>
    <t>ORG. DESCENT.</t>
  </si>
  <si>
    <t>ADMINIST. CENTRAL</t>
  </si>
  <si>
    <t>CONCEPTO</t>
  </si>
  <si>
    <t>ADMINISTRACION PUBLICA NO FINANCIERA</t>
  </si>
  <si>
    <t>PROVINCIA DE SANTA CRUZ</t>
  </si>
  <si>
    <t xml:space="preserve"> ESQUEMA AHORRO - INVERSION - FINANCIAMIENTO </t>
  </si>
  <si>
    <t>Anexo I - Articulo 7º de la Reglamentación</t>
  </si>
  <si>
    <t>Planilla 1.4</t>
  </si>
  <si>
    <t>XIV. FUENTES FINANCIERAS</t>
  </si>
  <si>
    <t>-  En pesos</t>
  </si>
  <si>
    <t xml:space="preserve">       - Arrendamiento de Tierras Y Terrenos</t>
  </si>
  <si>
    <t xml:space="preserve">           . Otros Aportes a MM.CC.</t>
  </si>
  <si>
    <t xml:space="preserve">       - Intereses por Deuda</t>
  </si>
  <si>
    <t xml:space="preserve">       - Intereses por Préstamos</t>
  </si>
  <si>
    <t xml:space="preserve"> - Al Sector Externo</t>
  </si>
  <si>
    <t>Al 31 de Diciembre de 2025 - Acumulado</t>
  </si>
  <si>
    <t>Etapa: Devengado</t>
  </si>
  <si>
    <t xml:space="preserve">  - Tasas</t>
  </si>
  <si>
    <t xml:space="preserve">  - Derechos</t>
  </si>
  <si>
    <t xml:space="preserve">  - Primas</t>
  </si>
  <si>
    <t xml:space="preserve">  - Regalías</t>
  </si>
  <si>
    <t xml:space="preserve">  - Alquileres</t>
  </si>
  <si>
    <t xml:space="preserve">  - Multas</t>
  </si>
  <si>
    <t xml:space="preserve">  - Otros No Tributarios</t>
  </si>
  <si>
    <t xml:space="preserve"> - De la Administración Central</t>
  </si>
  <si>
    <t xml:space="preserve"> - De Organismos Descentralizados</t>
  </si>
  <si>
    <t xml:space="preserve"> - De Otras Instituciones Públicas No Financieras</t>
  </si>
  <si>
    <t xml:space="preserve">       - Remuneraciones</t>
  </si>
  <si>
    <t xml:space="preserve"> -Ayudas Sociales a Personas</t>
  </si>
  <si>
    <t xml:space="preserve"> -Transferencias a Instituciones de Enseñanza</t>
  </si>
  <si>
    <t xml:space="preserve"> -Transf.para Activ. Cientificas o Académicas</t>
  </si>
  <si>
    <t xml:space="preserve"> -Transf. a Otras Instituc. Culturales y Soc. S/Fines de Lucro</t>
  </si>
  <si>
    <t xml:space="preserve"> - Transferencias a Cooperativas</t>
  </si>
  <si>
    <t xml:space="preserve"> - Transferencias A Empresas Privadas</t>
  </si>
  <si>
    <t xml:space="preserve"> - Becas</t>
  </si>
  <si>
    <t xml:space="preserve"> - Incremento de Otros Documentos a Cobrar a Corto Plazo</t>
  </si>
  <si>
    <t xml:space="preserve"> - Disminución de Otras Cuentas a Pagar a Corto Plazo</t>
  </si>
  <si>
    <t xml:space="preserve">       - Amortización de la Deuda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</si>
</sst>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9" fillId="0" borderId="0"/>
  </cellStyleXfs>
  <cellXfs count="56">
    <xf numFmtId="0" fontId="0" fillId="0" borderId="0" xfId="0"/>
    <xf numFmtId="0" fontId="3" fillId="0" borderId="0" xfId="2" applyFont="1"/>
    <xf numFmtId="164" fontId="3" fillId="0" borderId="0" xfId="1" applyNumberFormat="1" applyFont="1"/>
    <xf numFmtId="164" fontId="4" fillId="0" borderId="1" xfId="1" applyNumberFormat="1" applyFont="1" applyFill="1" applyBorder="1"/>
    <xf numFmtId="4" fontId="4" fillId="0" borderId="1" xfId="0" applyNumberFormat="1" applyFont="1" applyBorder="1" applyAlignment="1">
      <alignment vertical="center"/>
    </xf>
    <xf numFmtId="164" fontId="3" fillId="0" borderId="2" xfId="1" applyNumberFormat="1" applyFont="1" applyBorder="1"/>
    <xf numFmtId="164" fontId="4" fillId="0" borderId="2" xfId="1" applyNumberFormat="1" applyFont="1" applyBorder="1"/>
    <xf numFmtId="4" fontId="4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164" fontId="4" fillId="0" borderId="3" xfId="1" applyNumberFormat="1" applyFont="1" applyFill="1" applyBorder="1" applyAlignment="1">
      <alignment vertical="center"/>
    </xf>
    <xf numFmtId="164" fontId="4" fillId="0" borderId="4" xfId="1" applyNumberFormat="1" applyFont="1" applyFill="1" applyBorder="1" applyAlignment="1">
      <alignment vertical="center"/>
    </xf>
    <xf numFmtId="4" fontId="3" fillId="0" borderId="0" xfId="2" applyNumberFormat="1" applyFont="1"/>
    <xf numFmtId="164" fontId="4" fillId="0" borderId="1" xfId="1" applyNumberFormat="1" applyFont="1" applyBorder="1"/>
    <xf numFmtId="0" fontId="6" fillId="0" borderId="1" xfId="2" applyFont="1" applyBorder="1"/>
    <xf numFmtId="164" fontId="4" fillId="0" borderId="5" xfId="1" applyNumberFormat="1" applyFont="1" applyBorder="1"/>
    <xf numFmtId="0" fontId="6" fillId="0" borderId="6" xfId="2" applyFont="1" applyBorder="1"/>
    <xf numFmtId="164" fontId="4" fillId="0" borderId="3" xfId="1" applyNumberFormat="1" applyFont="1" applyBorder="1"/>
    <xf numFmtId="0" fontId="4" fillId="0" borderId="7" xfId="2" applyFont="1" applyBorder="1"/>
    <xf numFmtId="0" fontId="3" fillId="0" borderId="7" xfId="2" applyFont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0" fontId="3" fillId="0" borderId="10" xfId="2" applyFont="1" applyBorder="1"/>
    <xf numFmtId="164" fontId="4" fillId="0" borderId="4" xfId="1" applyNumberFormat="1" applyFont="1" applyBorder="1"/>
    <xf numFmtId="164" fontId="3" fillId="0" borderId="11" xfId="1" applyNumberFormat="1" applyFont="1" applyBorder="1"/>
    <xf numFmtId="0" fontId="4" fillId="0" borderId="12" xfId="2" applyFont="1" applyBorder="1"/>
    <xf numFmtId="164" fontId="4" fillId="0" borderId="11" xfId="1" applyNumberFormat="1" applyFont="1" applyBorder="1"/>
    <xf numFmtId="0" fontId="8" fillId="0" borderId="5" xfId="2" applyFont="1" applyBorder="1"/>
    <xf numFmtId="0" fontId="3" fillId="0" borderId="12" xfId="2" applyFont="1" applyBorder="1"/>
    <xf numFmtId="49" fontId="8" fillId="0" borderId="5" xfId="2" applyNumberFormat="1" applyFont="1" applyBorder="1" applyAlignment="1">
      <alignment horizontal="center" vertical="center"/>
    </xf>
    <xf numFmtId="0" fontId="3" fillId="0" borderId="13" xfId="2" applyFont="1" applyBorder="1"/>
    <xf numFmtId="0" fontId="6" fillId="0" borderId="2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/>
    </xf>
    <xf numFmtId="0" fontId="3" fillId="0" borderId="14" xfId="2" applyFont="1" applyBorder="1" applyAlignment="1">
      <alignment vertical="center"/>
    </xf>
    <xf numFmtId="0" fontId="3" fillId="0" borderId="15" xfId="2" applyFont="1" applyBorder="1"/>
    <xf numFmtId="0" fontId="6" fillId="0" borderId="1" xfId="2" applyFont="1" applyBorder="1" applyAlignment="1">
      <alignment horizontal="centerContinuous" vertical="center"/>
    </xf>
    <xf numFmtId="0" fontId="4" fillId="0" borderId="0" xfId="3" applyFont="1"/>
    <xf numFmtId="0" fontId="6" fillId="0" borderId="0" xfId="2" applyFont="1" applyAlignment="1">
      <alignment horizontal="left"/>
    </xf>
    <xf numFmtId="0" fontId="4" fillId="0" borderId="0" xfId="2" applyFont="1"/>
    <xf numFmtId="4" fontId="4" fillId="0" borderId="0" xfId="2" applyNumberFormat="1" applyFont="1"/>
    <xf numFmtId="4" fontId="3" fillId="0" borderId="0" xfId="2" applyNumberFormat="1" applyFont="1" applyAlignment="1">
      <alignment horizontal="right"/>
    </xf>
    <xf numFmtId="164" fontId="3" fillId="0" borderId="2" xfId="1" applyNumberFormat="1" applyFont="1" applyFill="1" applyBorder="1"/>
    <xf numFmtId="49" fontId="4" fillId="0" borderId="0" xfId="3" applyNumberFormat="1" applyFont="1"/>
    <xf numFmtId="0" fontId="3" fillId="0" borderId="7" xfId="2" applyFont="1" applyBorder="1" applyAlignment="1">
      <alignment horizontal="left" vertical="top"/>
    </xf>
    <xf numFmtId="164" fontId="4" fillId="0" borderId="2" xfId="1" applyNumberFormat="1" applyFont="1" applyFill="1" applyBorder="1"/>
    <xf numFmtId="0" fontId="4" fillId="0" borderId="10" xfId="2" applyFont="1" applyBorder="1"/>
    <xf numFmtId="0" fontId="6" fillId="0" borderId="6" xfId="2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0" fontId="6" fillId="0" borderId="16" xfId="2" applyFont="1" applyBorder="1" applyAlignment="1">
      <alignment vertical="center"/>
    </xf>
    <xf numFmtId="0" fontId="10" fillId="0" borderId="0" xfId="0" applyFont="1"/>
    <xf numFmtId="0" fontId="3" fillId="0" borderId="7" xfId="2" applyFont="1" applyBorder="1" applyAlignment="1">
      <alignment horizontal="left" indent="1"/>
    </xf>
    <xf numFmtId="0" fontId="3" fillId="0" borderId="7" xfId="2" applyFont="1" applyBorder="1" applyAlignment="1">
      <alignment horizontal="left" indent="2"/>
    </xf>
    <xf numFmtId="164" fontId="3" fillId="0" borderId="0" xfId="2" applyNumberFormat="1" applyFont="1"/>
    <xf numFmtId="164" fontId="4" fillId="0" borderId="3" xfId="1" applyNumberFormat="1" applyFont="1" applyFill="1" applyBorder="1"/>
    <xf numFmtId="4" fontId="3" fillId="0" borderId="2" xfId="0" applyNumberFormat="1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4" fillId="0" borderId="0" xfId="3" applyFont="1" applyAlignment="1">
      <alignment horizontal="center"/>
    </xf>
  </cellXfs>
  <cellStyles count="4">
    <cellStyle name="Millares" xfId="1" builtinId="3"/>
    <cellStyle name="Normal" xfId="0" builtinId="0"/>
    <cellStyle name="Normal_ANEXO I Monitoreo FMI (28-05-2002)" xfId="3" xr:uid="{EB3849EC-2ED1-44F7-833D-FF7BFDCD66C0}"/>
    <cellStyle name="Normal_Planillas 1.1 y 1.2" xfId="2" xr:uid="{7119E6A7-1B26-40D3-853F-C11A9996A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4066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788114-E0FB-4972-AC75-CB2DB2985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4708071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Archivos%20Servidor\Deuda%20Publica%20Consolidada\A&#209;O%202009\deuda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NCFP/DEUDA/PRESTAMO/Tasas%20de%20Inter&#233;s%20%20para%20%20actualizaciones.xls" TargetMode="External"/><Relationship Id="rId1" Type="http://schemas.openxmlformats.org/officeDocument/2006/relationships/externalLinkPath" Target="/DNCFP/DEUDA/PRESTAMO/Tasas%20de%20Inter&#233;s%20%20para%20%20actualizacion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Documentos\Archivos%20Servidor\Deuda%20Publica%20Consolidada\A&#241;o%202008\PROYECCION%20PPTO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Stock 30-06-19"/>
      <sheetName val="Stock 31-12-18"/>
      <sheetName val="Gráfico 2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TERIA"/>
      <sheetName val="MENU"/>
      <sheetName val="INT."/>
      <sheetName val="FFFIR"/>
      <sheetName val="Ltos"/>
      <sheetName val="Ejec 2009"/>
      <sheetName val="Variac 2009 "/>
      <sheetName val="PLANILLAS"/>
      <sheetName val="Tit escrit"/>
      <sheetName val="PF0 07"/>
      <sheetName val="Ctrls MO"/>
      <sheetName val="PFO 03"/>
      <sheetName val="CTRL. FISCALÍA"/>
      <sheetName val="avales pl 10"/>
      <sheetName val="Ctas. Esp. 29-02-08"/>
      <sheetName val="Ctas. Esp. 31-03-08"/>
      <sheetName val="Ctas. Esp. 30-04-08"/>
      <sheetName val="Ctas. Esp. 31-05-08"/>
      <sheetName val="Ctas. Esp 30-06"/>
      <sheetName val="Ctas. Esp. 31-07"/>
      <sheetName val="Ctas. Esp. 31-08"/>
      <sheetName val="Ctas. Esp. 30-09"/>
      <sheetName val="Ctas. Esp. 31-10"/>
      <sheetName val="0010735-6"/>
      <sheetName val="Ctas. Esp. 30-11"/>
      <sheetName val="Ctas. Esp. 31-12-08"/>
      <sheetName val="Ctas. Esp. 28-02-09"/>
      <sheetName val="Ctas. Esp. 31-03-09"/>
      <sheetName val="Ctas. Esp. 30-04-09"/>
      <sheetName val="Ctas. Esp.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RF P-9 CUOTAS (2010)"/>
      <sheetName val="Datos"/>
      <sheetName val="CER"/>
      <sheetName val="Lim.Res-Fisc 10"/>
      <sheetName val="Lim.Res-Fisc 09"/>
      <sheetName val="TOTAL$ con rec iapv 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internacionales BID"/>
      <sheetName val="INTERNACIONALES BIRF"/>
    </sheetNames>
    <sheetDataSet>
      <sheetData sheetId="0"/>
      <sheetData sheetId="1">
        <row r="9">
          <cell r="E9">
            <v>0.1</v>
          </cell>
        </row>
        <row r="14">
          <cell r="D14">
            <v>3.12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81BE-8A5C-4FEC-8D03-D0043F0E3C4D}">
  <sheetPr>
    <tabColor rgb="FFFFFF00"/>
    <pageSetUpPr fitToPage="1"/>
  </sheetPr>
  <dimension ref="A6:J124"/>
  <sheetViews>
    <sheetView showGridLines="0" tabSelected="1" zoomScale="85" zoomScaleNormal="85" zoomScaleSheetLayoutView="100" workbookViewId="0">
      <pane ySplit="17" topLeftCell="A18" activePane="bottomLeft" state="frozen"/>
      <selection pane="bottomLeft" activeCell="B107" sqref="B107"/>
    </sheetView>
  </sheetViews>
  <sheetFormatPr baseColWidth="10" defaultColWidth="11" defaultRowHeight="14.4" x14ac:dyDescent="0.3"/>
  <cols>
    <col min="1" max="1" width="64.33203125" style="1" bestFit="1" customWidth="1"/>
    <col min="2" max="2" width="22.77734375" style="1" bestFit="1" customWidth="1"/>
    <col min="3" max="4" width="23.21875" style="1" customWidth="1"/>
    <col min="5" max="5" width="19" style="1" customWidth="1"/>
    <col min="6" max="6" width="21.21875" style="1" customWidth="1"/>
    <col min="7" max="7" width="22.44140625" style="1" bestFit="1" customWidth="1"/>
    <col min="8" max="8" width="15.109375" style="1" bestFit="1" customWidth="1"/>
    <col min="9" max="9" width="17.88671875" style="1" customWidth="1"/>
    <col min="10" max="10" width="16" style="1" bestFit="1" customWidth="1"/>
    <col min="11" max="16384" width="11" style="1"/>
  </cols>
  <sheetData>
    <row r="6" spans="1:10" x14ac:dyDescent="0.3">
      <c r="A6" s="55" t="s">
        <v>78</v>
      </c>
      <c r="B6" s="55"/>
      <c r="C6" s="55"/>
      <c r="D6" s="55"/>
      <c r="E6" s="55"/>
      <c r="F6" s="55"/>
      <c r="G6" s="55"/>
      <c r="H6" s="37"/>
    </row>
    <row r="7" spans="1:10" x14ac:dyDescent="0.3">
      <c r="A7" s="55" t="s">
        <v>79</v>
      </c>
      <c r="B7" s="55"/>
      <c r="C7" s="55"/>
      <c r="D7" s="55"/>
      <c r="E7" s="55"/>
      <c r="F7" s="55"/>
      <c r="G7" s="55"/>
      <c r="H7" s="37"/>
    </row>
    <row r="8" spans="1:10" x14ac:dyDescent="0.3">
      <c r="A8" s="55" t="s">
        <v>89</v>
      </c>
      <c r="B8" s="55"/>
      <c r="C8" s="55"/>
      <c r="D8" s="55"/>
      <c r="E8" s="55"/>
      <c r="F8" s="55"/>
      <c r="G8" s="55"/>
      <c r="H8" s="37"/>
    </row>
    <row r="9" spans="1:10" x14ac:dyDescent="0.3">
      <c r="A9" s="35"/>
      <c r="B9" s="11"/>
      <c r="C9" s="38"/>
      <c r="D9" s="38"/>
      <c r="E9" s="38"/>
      <c r="F9" s="38"/>
      <c r="G9" s="38"/>
      <c r="H9" s="37"/>
    </row>
    <row r="10" spans="1:10" x14ac:dyDescent="0.3">
      <c r="A10" s="35"/>
      <c r="B10" s="11"/>
      <c r="C10" s="38"/>
      <c r="D10" s="38"/>
      <c r="E10" s="38"/>
      <c r="F10" s="38" t="s">
        <v>80</v>
      </c>
      <c r="G10" s="38"/>
      <c r="H10" s="37"/>
    </row>
    <row r="11" spans="1:10" x14ac:dyDescent="0.3">
      <c r="A11" s="41" t="s">
        <v>83</v>
      </c>
      <c r="B11" s="11"/>
      <c r="C11" s="11"/>
      <c r="D11" s="11"/>
      <c r="E11" s="11"/>
      <c r="F11" s="11"/>
      <c r="G11" s="39" t="s">
        <v>81</v>
      </c>
      <c r="H11" s="11"/>
      <c r="I11" s="11"/>
      <c r="J11" s="11"/>
    </row>
    <row r="12" spans="1:10" x14ac:dyDescent="0.3">
      <c r="A12" s="36" t="s">
        <v>90</v>
      </c>
      <c r="B12" s="11"/>
      <c r="C12" s="11"/>
      <c r="D12" s="11"/>
      <c r="E12" s="11"/>
      <c r="F12" s="11"/>
      <c r="G12" s="11"/>
    </row>
    <row r="13" spans="1:10" ht="15" thickBot="1" x14ac:dyDescent="0.35">
      <c r="A13" s="36"/>
      <c r="B13" s="11"/>
      <c r="C13" s="11"/>
      <c r="D13" s="11"/>
      <c r="E13" s="11"/>
      <c r="F13" s="11"/>
      <c r="G13" s="11"/>
    </row>
    <row r="14" spans="1:10" ht="24" customHeight="1" thickBot="1" x14ac:dyDescent="0.35">
      <c r="A14" s="34" t="s">
        <v>78</v>
      </c>
      <c r="B14" s="45" t="s">
        <v>77</v>
      </c>
      <c r="C14" s="46"/>
      <c r="D14" s="46"/>
      <c r="E14" s="46"/>
      <c r="F14" s="46"/>
      <c r="G14" s="47"/>
    </row>
    <row r="15" spans="1:10" x14ac:dyDescent="0.3">
      <c r="A15" s="33"/>
      <c r="B15" s="32"/>
      <c r="C15" s="32"/>
      <c r="D15" s="32"/>
      <c r="E15" s="32"/>
      <c r="F15" s="32"/>
      <c r="G15" s="32"/>
    </row>
    <row r="16" spans="1:10" ht="28.8" x14ac:dyDescent="0.3">
      <c r="A16" s="31" t="s">
        <v>76</v>
      </c>
      <c r="B16" s="30" t="s">
        <v>75</v>
      </c>
      <c r="C16" s="30" t="s">
        <v>74</v>
      </c>
      <c r="D16" s="30" t="s">
        <v>72</v>
      </c>
      <c r="E16" s="30" t="s">
        <v>73</v>
      </c>
      <c r="F16" s="30" t="s">
        <v>72</v>
      </c>
      <c r="G16" s="30" t="s">
        <v>71</v>
      </c>
    </row>
    <row r="17" spans="1:9" ht="15" thickBot="1" x14ac:dyDescent="0.35">
      <c r="A17" s="29"/>
      <c r="B17" s="28" t="s">
        <v>70</v>
      </c>
      <c r="C17" s="28" t="s">
        <v>69</v>
      </c>
      <c r="D17" s="28" t="s">
        <v>67</v>
      </c>
      <c r="E17" s="28" t="s">
        <v>68</v>
      </c>
      <c r="F17" s="28" t="s">
        <v>67</v>
      </c>
      <c r="G17" s="28" t="s">
        <v>66</v>
      </c>
    </row>
    <row r="18" spans="1:9" ht="15" thickBot="1" x14ac:dyDescent="0.35">
      <c r="A18" s="27"/>
      <c r="B18" s="26"/>
      <c r="C18" s="26"/>
      <c r="D18" s="26"/>
      <c r="E18" s="26"/>
      <c r="F18" s="26"/>
      <c r="G18" s="26"/>
    </row>
    <row r="19" spans="1:9" ht="20.25" customHeight="1" thickBot="1" x14ac:dyDescent="0.35">
      <c r="A19" s="13" t="s">
        <v>65</v>
      </c>
      <c r="B19" s="12">
        <f>+B20+B23+B24+B32+B33+B34</f>
        <v>1840421424165</v>
      </c>
      <c r="C19" s="12">
        <f>+C20+C23+C24+C32+C33+C34</f>
        <v>56812917290</v>
      </c>
      <c r="D19" s="12">
        <f t="shared" ref="D19" si="0">+D20+D23+D24+D32+D33+D34</f>
        <v>417797256383</v>
      </c>
      <c r="E19" s="12">
        <f>+E20+E23+E24+E32+E33+E34</f>
        <v>0</v>
      </c>
      <c r="F19" s="12"/>
      <c r="G19" s="12">
        <f t="shared" ref="G19:G20" si="1">+B19+C19+D19</f>
        <v>2315031597838</v>
      </c>
      <c r="H19" s="11"/>
    </row>
    <row r="20" spans="1:9" x14ac:dyDescent="0.3">
      <c r="A20" s="17" t="s">
        <v>64</v>
      </c>
      <c r="B20" s="19">
        <f>+B21+B22</f>
        <v>1150910441281</v>
      </c>
      <c r="C20" s="19">
        <f t="shared" ref="C20:E20" si="2">+C21+C22</f>
        <v>32849607728</v>
      </c>
      <c r="D20" s="19">
        <f t="shared" si="2"/>
        <v>81653212991</v>
      </c>
      <c r="E20" s="19">
        <f t="shared" si="2"/>
        <v>0</v>
      </c>
      <c r="F20" s="19"/>
      <c r="G20" s="19">
        <f t="shared" si="1"/>
        <v>1265413262000</v>
      </c>
      <c r="H20" s="11"/>
    </row>
    <row r="21" spans="1:9" x14ac:dyDescent="0.3">
      <c r="A21" s="17" t="s">
        <v>63</v>
      </c>
      <c r="B21" s="43">
        <v>294242588979</v>
      </c>
      <c r="C21" s="43">
        <v>6577641860</v>
      </c>
      <c r="D21" s="43">
        <v>75199875747</v>
      </c>
      <c r="E21" s="43">
        <v>0</v>
      </c>
      <c r="F21" s="43"/>
      <c r="G21" s="43">
        <f>+B21+C21+D21</f>
        <v>376020106586</v>
      </c>
      <c r="H21" s="11"/>
    </row>
    <row r="22" spans="1:9" x14ac:dyDescent="0.3">
      <c r="A22" s="17" t="s">
        <v>62</v>
      </c>
      <c r="B22" s="6">
        <v>856667852302</v>
      </c>
      <c r="C22" s="6">
        <v>26271965868</v>
      </c>
      <c r="D22" s="6">
        <v>6453337244</v>
      </c>
      <c r="E22" s="6">
        <v>0</v>
      </c>
      <c r="F22" s="6"/>
      <c r="G22" s="6">
        <f t="shared" ref="G22:G87" si="3">+B22+C22+D22</f>
        <v>889393155414</v>
      </c>
      <c r="H22" s="11"/>
    </row>
    <row r="23" spans="1:9" x14ac:dyDescent="0.3">
      <c r="A23" s="17" t="s">
        <v>61</v>
      </c>
      <c r="B23" s="25">
        <v>0</v>
      </c>
      <c r="C23" s="25">
        <v>4176093396</v>
      </c>
      <c r="D23" s="25">
        <v>335365814210</v>
      </c>
      <c r="E23" s="25">
        <v>0</v>
      </c>
      <c r="F23" s="25"/>
      <c r="G23" s="25">
        <f t="shared" si="3"/>
        <v>339541907606</v>
      </c>
      <c r="H23" s="11"/>
      <c r="I23" s="11"/>
    </row>
    <row r="24" spans="1:9" x14ac:dyDescent="0.3">
      <c r="A24" s="17" t="s">
        <v>60</v>
      </c>
      <c r="B24" s="22">
        <f>+B25+B26+B27+B28+B29+B30+B31</f>
        <v>581398643500</v>
      </c>
      <c r="C24" s="22">
        <f t="shared" ref="C24:D24" si="4">+C25+C26+C27+C28+C29+C30+C31</f>
        <v>13497733784</v>
      </c>
      <c r="D24" s="22">
        <f t="shared" si="4"/>
        <v>778229182</v>
      </c>
      <c r="E24" s="22">
        <f t="shared" ref="E24" si="5">+E25+E26+E27+E28+E29+E30</f>
        <v>0</v>
      </c>
      <c r="F24" s="22"/>
      <c r="G24" s="22">
        <f t="shared" si="3"/>
        <v>595674606466</v>
      </c>
      <c r="H24" s="11"/>
    </row>
    <row r="25" spans="1:9" x14ac:dyDescent="0.3">
      <c r="A25" s="49" t="s">
        <v>91</v>
      </c>
      <c r="B25" s="23">
        <v>13392832743</v>
      </c>
      <c r="C25" s="23">
        <v>953355893</v>
      </c>
      <c r="D25" s="23">
        <v>77425336</v>
      </c>
      <c r="E25" s="23">
        <v>0</v>
      </c>
      <c r="F25" s="23"/>
      <c r="G25" s="23">
        <f t="shared" si="3"/>
        <v>14423613972</v>
      </c>
      <c r="H25" s="11"/>
    </row>
    <row r="26" spans="1:9" x14ac:dyDescent="0.3">
      <c r="A26" s="54" t="s">
        <v>92</v>
      </c>
      <c r="B26" s="40">
        <v>36713347948</v>
      </c>
      <c r="C26" s="40">
        <v>6257726716</v>
      </c>
      <c r="D26" s="40"/>
      <c r="E26" s="5">
        <v>0</v>
      </c>
      <c r="F26" s="5"/>
      <c r="G26" s="5">
        <f t="shared" si="3"/>
        <v>42971074664</v>
      </c>
      <c r="H26" s="11"/>
    </row>
    <row r="27" spans="1:9" x14ac:dyDescent="0.3">
      <c r="A27" s="54" t="s">
        <v>93</v>
      </c>
      <c r="B27" s="5"/>
      <c r="C27" s="5">
        <v>5986412365</v>
      </c>
      <c r="D27" s="5"/>
      <c r="E27" s="5">
        <v>0</v>
      </c>
      <c r="F27" s="5"/>
      <c r="G27" s="5">
        <f t="shared" si="3"/>
        <v>5986412365</v>
      </c>
      <c r="H27" s="11"/>
    </row>
    <row r="28" spans="1:9" x14ac:dyDescent="0.3">
      <c r="A28" s="54" t="s">
        <v>94</v>
      </c>
      <c r="B28" s="5">
        <v>403983243318</v>
      </c>
      <c r="C28" s="5"/>
      <c r="D28" s="5"/>
      <c r="E28" s="5">
        <v>0</v>
      </c>
      <c r="F28" s="5"/>
      <c r="G28" s="5">
        <f t="shared" si="3"/>
        <v>403983243318</v>
      </c>
      <c r="H28" s="11"/>
    </row>
    <row r="29" spans="1:9" x14ac:dyDescent="0.3">
      <c r="A29" s="54" t="s">
        <v>95</v>
      </c>
      <c r="B29" s="5">
        <v>4236053</v>
      </c>
      <c r="C29" s="5"/>
      <c r="D29" s="5"/>
      <c r="E29" s="5">
        <v>0</v>
      </c>
      <c r="F29" s="5"/>
      <c r="G29" s="5">
        <f t="shared" si="3"/>
        <v>4236053</v>
      </c>
      <c r="H29" s="11"/>
    </row>
    <row r="30" spans="1:9" x14ac:dyDescent="0.3">
      <c r="A30" s="54" t="s">
        <v>96</v>
      </c>
      <c r="B30" s="5">
        <v>5750077231</v>
      </c>
      <c r="C30" s="5">
        <v>112801683</v>
      </c>
      <c r="D30" s="5"/>
      <c r="E30" s="5">
        <v>0</v>
      </c>
      <c r="F30" s="5"/>
      <c r="G30" s="5">
        <f t="shared" si="3"/>
        <v>5862878914</v>
      </c>
      <c r="H30" s="11"/>
    </row>
    <row r="31" spans="1:9" s="48" customFormat="1" x14ac:dyDescent="0.3">
      <c r="A31" s="54" t="s">
        <v>97</v>
      </c>
      <c r="B31" s="5">
        <v>121554906207</v>
      </c>
      <c r="C31" s="5">
        <v>187437127</v>
      </c>
      <c r="D31" s="5">
        <v>700803846</v>
      </c>
      <c r="E31" s="5"/>
      <c r="F31" s="5"/>
      <c r="G31" s="5">
        <f t="shared" si="3"/>
        <v>122443147180</v>
      </c>
    </row>
    <row r="32" spans="1:9" x14ac:dyDescent="0.3">
      <c r="A32" s="17" t="s">
        <v>59</v>
      </c>
      <c r="B32" s="22">
        <v>41556084877</v>
      </c>
      <c r="C32" s="22">
        <v>1084019341</v>
      </c>
      <c r="D32" s="22">
        <v>0</v>
      </c>
      <c r="E32" s="22">
        <v>0</v>
      </c>
      <c r="F32" s="22"/>
      <c r="G32" s="22">
        <f t="shared" si="3"/>
        <v>42640104218</v>
      </c>
      <c r="H32" s="11"/>
    </row>
    <row r="33" spans="1:9" x14ac:dyDescent="0.3">
      <c r="A33" s="17" t="s">
        <v>58</v>
      </c>
      <c r="B33" s="22">
        <v>55076295668</v>
      </c>
      <c r="C33" s="22">
        <v>5463041</v>
      </c>
      <c r="D33" s="22">
        <v>0</v>
      </c>
      <c r="E33" s="22">
        <v>0</v>
      </c>
      <c r="F33" s="22"/>
      <c r="G33" s="22">
        <f t="shared" si="3"/>
        <v>55081758709</v>
      </c>
      <c r="H33" s="11"/>
    </row>
    <row r="34" spans="1:9" x14ac:dyDescent="0.3">
      <c r="A34" s="17" t="s">
        <v>57</v>
      </c>
      <c r="B34" s="22">
        <f>+B36+B35+B40</f>
        <v>11479958839</v>
      </c>
      <c r="C34" s="22">
        <f>+C36+C35+C40</f>
        <v>5200000000</v>
      </c>
      <c r="D34" s="22">
        <f t="shared" ref="D34:E34" si="6">+D36+D35+D40</f>
        <v>0</v>
      </c>
      <c r="E34" s="22">
        <f t="shared" si="6"/>
        <v>0</v>
      </c>
      <c r="F34" s="22"/>
      <c r="G34" s="22">
        <f t="shared" si="3"/>
        <v>16679958839</v>
      </c>
      <c r="H34" s="11"/>
    </row>
    <row r="35" spans="1:9" x14ac:dyDescent="0.3">
      <c r="A35" s="24" t="s">
        <v>56</v>
      </c>
      <c r="B35" s="6">
        <v>0</v>
      </c>
      <c r="C35" s="6">
        <v>0</v>
      </c>
      <c r="D35" s="6">
        <v>0</v>
      </c>
      <c r="E35" s="6">
        <v>0</v>
      </c>
      <c r="F35" s="6"/>
      <c r="G35" s="6">
        <f t="shared" si="3"/>
        <v>0</v>
      </c>
      <c r="H35" s="11"/>
    </row>
    <row r="36" spans="1:9" x14ac:dyDescent="0.3">
      <c r="A36" s="24" t="s">
        <v>55</v>
      </c>
      <c r="B36" s="6">
        <f>+B37+B38+B39</f>
        <v>11479958839</v>
      </c>
      <c r="C36" s="6">
        <f t="shared" ref="C36:E36" si="7">+C37+C38+C39</f>
        <v>5200000000</v>
      </c>
      <c r="D36" s="6">
        <f t="shared" si="7"/>
        <v>0</v>
      </c>
      <c r="E36" s="6">
        <f t="shared" si="7"/>
        <v>0</v>
      </c>
      <c r="F36" s="6"/>
      <c r="G36" s="6">
        <f t="shared" si="3"/>
        <v>16679958839</v>
      </c>
      <c r="H36" s="11"/>
    </row>
    <row r="37" spans="1:9" x14ac:dyDescent="0.3">
      <c r="A37" s="27" t="s">
        <v>54</v>
      </c>
      <c r="B37" s="6">
        <v>9857554315</v>
      </c>
      <c r="C37" s="6">
        <v>5000000000</v>
      </c>
      <c r="D37" s="6">
        <v>0</v>
      </c>
      <c r="E37" s="6">
        <v>0</v>
      </c>
      <c r="F37" s="6"/>
      <c r="G37" s="6">
        <f t="shared" si="3"/>
        <v>14857554315</v>
      </c>
      <c r="H37" s="11"/>
    </row>
    <row r="38" spans="1:9" x14ac:dyDescent="0.3">
      <c r="A38" s="27" t="s">
        <v>53</v>
      </c>
      <c r="B38" s="6">
        <v>144981342</v>
      </c>
      <c r="C38" s="6"/>
      <c r="D38" s="6">
        <v>0</v>
      </c>
      <c r="E38" s="6">
        <v>0</v>
      </c>
      <c r="F38" s="6"/>
      <c r="G38" s="6">
        <f t="shared" si="3"/>
        <v>144981342</v>
      </c>
      <c r="H38" s="11"/>
    </row>
    <row r="39" spans="1:9" x14ac:dyDescent="0.3">
      <c r="A39" s="27" t="s">
        <v>52</v>
      </c>
      <c r="B39" s="6">
        <v>1477423182</v>
      </c>
      <c r="C39" s="6">
        <v>200000000</v>
      </c>
      <c r="D39" s="6"/>
      <c r="E39" s="6">
        <v>0</v>
      </c>
      <c r="F39" s="6"/>
      <c r="G39" s="6">
        <f t="shared" si="3"/>
        <v>1677423182</v>
      </c>
      <c r="H39" s="11"/>
    </row>
    <row r="40" spans="1:9" ht="15" thickBot="1" x14ac:dyDescent="0.35">
      <c r="A40" s="44" t="s">
        <v>88</v>
      </c>
      <c r="B40" s="6"/>
      <c r="C40" s="6"/>
      <c r="D40" s="6"/>
      <c r="E40" s="6"/>
      <c r="F40" s="6"/>
      <c r="G40" s="6">
        <f t="shared" si="3"/>
        <v>0</v>
      </c>
      <c r="H40" s="11"/>
    </row>
    <row r="41" spans="1:9" ht="15" thickBot="1" x14ac:dyDescent="0.35">
      <c r="A41" s="13" t="s">
        <v>51</v>
      </c>
      <c r="B41" s="12">
        <f>+B42+B46+B51+B52+B53</f>
        <v>1720186608387.01</v>
      </c>
      <c r="C41" s="12">
        <f t="shared" ref="C41:E41" si="8">+C42+C46+C51+C52+C53</f>
        <v>53452310047</v>
      </c>
      <c r="D41" s="12">
        <f t="shared" si="8"/>
        <v>688122261582</v>
      </c>
      <c r="E41" s="12">
        <f t="shared" si="8"/>
        <v>0</v>
      </c>
      <c r="F41" s="12"/>
      <c r="G41" s="12">
        <f t="shared" si="3"/>
        <v>2461761180016.0098</v>
      </c>
      <c r="H41" s="11"/>
    </row>
    <row r="42" spans="1:9" x14ac:dyDescent="0.3">
      <c r="A42" s="17" t="s">
        <v>50</v>
      </c>
      <c r="B42" s="16">
        <f>+B43+B44+B45</f>
        <v>1283455051952</v>
      </c>
      <c r="C42" s="16">
        <f t="shared" ref="C42:E42" si="9">+C43+C44+C45</f>
        <v>53348053132</v>
      </c>
      <c r="D42" s="16">
        <f t="shared" si="9"/>
        <v>6773517560</v>
      </c>
      <c r="E42" s="16">
        <f t="shared" si="9"/>
        <v>0</v>
      </c>
      <c r="F42" s="16"/>
      <c r="G42" s="16">
        <f t="shared" si="3"/>
        <v>1343576622644</v>
      </c>
      <c r="H42" s="11"/>
    </row>
    <row r="43" spans="1:9" x14ac:dyDescent="0.3">
      <c r="A43" s="18" t="s">
        <v>101</v>
      </c>
      <c r="B43" s="5">
        <f>1185559395374-2</f>
        <v>1185559395372</v>
      </c>
      <c r="C43" s="5">
        <v>44163237707</v>
      </c>
      <c r="D43" s="5">
        <v>6269670097</v>
      </c>
      <c r="E43" s="5">
        <v>0</v>
      </c>
      <c r="F43" s="5"/>
      <c r="G43" s="5">
        <f t="shared" si="3"/>
        <v>1235992303176</v>
      </c>
      <c r="H43" s="11"/>
      <c r="I43" s="11"/>
    </row>
    <row r="44" spans="1:9" x14ac:dyDescent="0.3">
      <c r="A44" s="18" t="s">
        <v>49</v>
      </c>
      <c r="B44" s="5">
        <v>97895423565</v>
      </c>
      <c r="C44" s="5">
        <v>9184815425</v>
      </c>
      <c r="D44" s="5">
        <v>503728152</v>
      </c>
      <c r="E44" s="5">
        <v>0</v>
      </c>
      <c r="F44" s="5"/>
      <c r="G44" s="5">
        <f t="shared" si="3"/>
        <v>107583967142</v>
      </c>
      <c r="H44" s="11"/>
      <c r="I44" s="11"/>
    </row>
    <row r="45" spans="1:9" x14ac:dyDescent="0.3">
      <c r="A45" s="18" t="s">
        <v>48</v>
      </c>
      <c r="B45" s="5">
        <v>233015</v>
      </c>
      <c r="C45" s="5"/>
      <c r="D45" s="5">
        <v>119311</v>
      </c>
      <c r="E45" s="5">
        <v>0</v>
      </c>
      <c r="F45" s="5"/>
      <c r="G45" s="5">
        <f t="shared" si="3"/>
        <v>352326</v>
      </c>
      <c r="H45" s="11"/>
      <c r="I45" s="11"/>
    </row>
    <row r="46" spans="1:9" x14ac:dyDescent="0.3">
      <c r="A46" s="17" t="s">
        <v>47</v>
      </c>
      <c r="B46" s="16">
        <f>SUM(B47:B50)</f>
        <v>1359436078</v>
      </c>
      <c r="C46" s="16">
        <f t="shared" ref="C46:E46" si="10">SUM(C47:C50)</f>
        <v>0</v>
      </c>
      <c r="D46" s="16">
        <f>SUM(D47:D50)</f>
        <v>0</v>
      </c>
      <c r="E46" s="16">
        <f t="shared" si="10"/>
        <v>0</v>
      </c>
      <c r="F46" s="16"/>
      <c r="G46" s="16">
        <f t="shared" si="3"/>
        <v>1359436078</v>
      </c>
      <c r="H46" s="11"/>
    </row>
    <row r="47" spans="1:9" x14ac:dyDescent="0.3">
      <c r="A47" s="18" t="s">
        <v>86</v>
      </c>
      <c r="B47" s="23">
        <v>728759174</v>
      </c>
      <c r="C47" s="23">
        <v>0</v>
      </c>
      <c r="D47" s="23">
        <v>0</v>
      </c>
      <c r="E47" s="23">
        <v>0</v>
      </c>
      <c r="F47" s="23"/>
      <c r="G47" s="23">
        <f t="shared" si="3"/>
        <v>728759174</v>
      </c>
      <c r="H47" s="11"/>
    </row>
    <row r="48" spans="1:9" x14ac:dyDescent="0.3">
      <c r="A48" s="18" t="s">
        <v>87</v>
      </c>
      <c r="B48" s="5">
        <v>630676904</v>
      </c>
      <c r="C48" s="5">
        <v>0</v>
      </c>
      <c r="D48" s="5">
        <v>0</v>
      </c>
      <c r="E48" s="5">
        <v>0</v>
      </c>
      <c r="F48" s="5"/>
      <c r="G48" s="5">
        <f t="shared" si="3"/>
        <v>630676904</v>
      </c>
      <c r="H48" s="11"/>
    </row>
    <row r="49" spans="1:8" x14ac:dyDescent="0.3">
      <c r="A49" s="18" t="s">
        <v>46</v>
      </c>
      <c r="B49" s="5">
        <v>0</v>
      </c>
      <c r="C49" s="5">
        <v>0</v>
      </c>
      <c r="D49" s="5">
        <v>0</v>
      </c>
      <c r="E49" s="5">
        <v>0</v>
      </c>
      <c r="F49" s="5"/>
      <c r="G49" s="5">
        <f t="shared" si="3"/>
        <v>0</v>
      </c>
      <c r="H49" s="11"/>
    </row>
    <row r="50" spans="1:8" x14ac:dyDescent="0.3">
      <c r="A50" s="42" t="s">
        <v>84</v>
      </c>
      <c r="B50" s="5">
        <v>0</v>
      </c>
      <c r="C50" s="5">
        <v>0</v>
      </c>
      <c r="D50" s="5">
        <v>0</v>
      </c>
      <c r="E50" s="5">
        <v>0</v>
      </c>
      <c r="F50" s="5"/>
      <c r="G50" s="5">
        <f t="shared" si="3"/>
        <v>0</v>
      </c>
      <c r="H50" s="11"/>
    </row>
    <row r="51" spans="1:8" x14ac:dyDescent="0.3">
      <c r="A51" s="17" t="s">
        <v>45</v>
      </c>
      <c r="B51" s="22">
        <v>3141038150</v>
      </c>
      <c r="C51" s="22"/>
      <c r="D51" s="22">
        <v>681335300034</v>
      </c>
      <c r="E51" s="22">
        <v>0</v>
      </c>
      <c r="F51" s="22"/>
      <c r="G51" s="22">
        <f t="shared" si="3"/>
        <v>684476338184</v>
      </c>
      <c r="H51" s="11"/>
    </row>
    <row r="52" spans="1:8" x14ac:dyDescent="0.3">
      <c r="A52" s="17" t="s">
        <v>44</v>
      </c>
      <c r="B52" s="52">
        <v>76639497</v>
      </c>
      <c r="C52" s="52">
        <v>104256915</v>
      </c>
      <c r="D52" s="52">
        <v>9896235</v>
      </c>
      <c r="E52" s="16">
        <v>0</v>
      </c>
      <c r="F52" s="16"/>
      <c r="G52" s="16">
        <f t="shared" si="3"/>
        <v>190792647</v>
      </c>
      <c r="H52" s="11"/>
    </row>
    <row r="53" spans="1:8" x14ac:dyDescent="0.3">
      <c r="A53" s="17" t="s">
        <v>43</v>
      </c>
      <c r="B53" s="52">
        <f>+B54+B62+B66</f>
        <v>432154442710.01001</v>
      </c>
      <c r="C53" s="52">
        <f>+C54+C62+C66</f>
        <v>0</v>
      </c>
      <c r="D53" s="52">
        <f>+D54+D62+D66</f>
        <v>3547753</v>
      </c>
      <c r="E53" s="16">
        <f>+E54+E62+E66</f>
        <v>0</v>
      </c>
      <c r="F53" s="16"/>
      <c r="G53" s="16">
        <f t="shared" si="3"/>
        <v>432157990463.01001</v>
      </c>
      <c r="H53" s="11"/>
    </row>
    <row r="54" spans="1:8" x14ac:dyDescent="0.3">
      <c r="A54" s="17" t="s">
        <v>33</v>
      </c>
      <c r="B54" s="6">
        <f>SUM(B55:B61)</f>
        <v>84347662113</v>
      </c>
      <c r="C54" s="6">
        <f>SUM(C55:C61)</f>
        <v>0</v>
      </c>
      <c r="D54" s="6">
        <f>SUM(D55:D61)</f>
        <v>3547753</v>
      </c>
      <c r="E54" s="6">
        <f>SUM(E55:E61)</f>
        <v>0</v>
      </c>
      <c r="F54" s="6">
        <f>SUM(F55:F61)</f>
        <v>0</v>
      </c>
      <c r="G54" s="6">
        <f t="shared" si="3"/>
        <v>84351209866</v>
      </c>
      <c r="H54" s="11"/>
    </row>
    <row r="55" spans="1:8" x14ac:dyDescent="0.3">
      <c r="A55" s="50" t="s">
        <v>108</v>
      </c>
      <c r="B55" s="5">
        <v>156781352</v>
      </c>
      <c r="C55" s="5"/>
      <c r="D55" s="5"/>
      <c r="E55" s="5"/>
      <c r="F55" s="5"/>
      <c r="G55" s="5">
        <f t="shared" si="3"/>
        <v>156781352</v>
      </c>
      <c r="H55" s="11"/>
    </row>
    <row r="56" spans="1:8" x14ac:dyDescent="0.3">
      <c r="A56" s="50" t="s">
        <v>102</v>
      </c>
      <c r="B56" s="5">
        <v>17612882070</v>
      </c>
      <c r="C56" s="5">
        <v>0</v>
      </c>
      <c r="D56" s="5">
        <v>3547753</v>
      </c>
      <c r="E56" s="5"/>
      <c r="F56" s="5"/>
      <c r="G56" s="5">
        <f t="shared" si="3"/>
        <v>17616429823</v>
      </c>
      <c r="H56" s="11"/>
    </row>
    <row r="57" spans="1:8" x14ac:dyDescent="0.3">
      <c r="A57" s="50" t="s">
        <v>103</v>
      </c>
      <c r="B57" s="5">
        <v>62703843279</v>
      </c>
      <c r="C57" s="5"/>
      <c r="D57" s="5"/>
      <c r="E57" s="5"/>
      <c r="F57" s="5"/>
      <c r="G57" s="5">
        <f t="shared" si="3"/>
        <v>62703843279</v>
      </c>
      <c r="H57" s="11"/>
    </row>
    <row r="58" spans="1:8" x14ac:dyDescent="0.3">
      <c r="A58" s="50" t="s">
        <v>104</v>
      </c>
      <c r="B58" s="5">
        <v>40000000</v>
      </c>
      <c r="C58" s="5"/>
      <c r="D58" s="5"/>
      <c r="E58" s="5"/>
      <c r="F58" s="5"/>
      <c r="G58" s="5">
        <f t="shared" si="3"/>
        <v>40000000</v>
      </c>
      <c r="H58" s="11"/>
    </row>
    <row r="59" spans="1:8" x14ac:dyDescent="0.3">
      <c r="A59" s="50" t="s">
        <v>105</v>
      </c>
      <c r="B59" s="5">
        <v>2296203186</v>
      </c>
      <c r="C59" s="5"/>
      <c r="D59" s="5"/>
      <c r="E59" s="5"/>
      <c r="F59" s="5"/>
      <c r="G59" s="5">
        <f t="shared" si="3"/>
        <v>2296203186</v>
      </c>
      <c r="H59" s="11"/>
    </row>
    <row r="60" spans="1:8" x14ac:dyDescent="0.3">
      <c r="A60" s="50" t="s">
        <v>106</v>
      </c>
      <c r="B60" s="5">
        <v>0</v>
      </c>
      <c r="C60" s="5"/>
      <c r="D60" s="5"/>
      <c r="E60" s="5">
        <v>0</v>
      </c>
      <c r="F60" s="5"/>
      <c r="G60" s="5">
        <f t="shared" si="3"/>
        <v>0</v>
      </c>
      <c r="H60" s="11"/>
    </row>
    <row r="61" spans="1:8" x14ac:dyDescent="0.3">
      <c r="A61" s="50" t="s">
        <v>107</v>
      </c>
      <c r="B61" s="5">
        <v>1537952226</v>
      </c>
      <c r="C61" s="5">
        <v>0</v>
      </c>
      <c r="D61" s="5"/>
      <c r="E61" s="5">
        <v>0</v>
      </c>
      <c r="F61" s="5"/>
      <c r="G61" s="5">
        <f t="shared" si="3"/>
        <v>1537952226</v>
      </c>
      <c r="H61" s="11"/>
    </row>
    <row r="62" spans="1:8" x14ac:dyDescent="0.3">
      <c r="A62" s="17" t="s">
        <v>32</v>
      </c>
      <c r="B62" s="6">
        <f>+B63+B64+B65</f>
        <v>347806780597.01001</v>
      </c>
      <c r="C62" s="6">
        <f t="shared" ref="C62:E62" si="11">+C63+C64+C65</f>
        <v>0</v>
      </c>
      <c r="D62" s="6">
        <f t="shared" si="11"/>
        <v>0</v>
      </c>
      <c r="E62" s="6">
        <f t="shared" si="11"/>
        <v>0</v>
      </c>
      <c r="F62" s="6"/>
      <c r="G62" s="6">
        <f t="shared" si="3"/>
        <v>347806780597.01001</v>
      </c>
      <c r="H62" s="11"/>
    </row>
    <row r="63" spans="1:8" x14ac:dyDescent="0.3">
      <c r="A63" s="18" t="s">
        <v>42</v>
      </c>
      <c r="B63" s="5">
        <f>255782257415.01-B64</f>
        <v>225358062348.84003</v>
      </c>
      <c r="C63" s="5">
        <v>0</v>
      </c>
      <c r="D63" s="5">
        <v>0</v>
      </c>
      <c r="E63" s="5">
        <v>0</v>
      </c>
      <c r="F63" s="5"/>
      <c r="G63" s="5">
        <f t="shared" si="3"/>
        <v>225358062348.84003</v>
      </c>
      <c r="H63" s="11"/>
    </row>
    <row r="64" spans="1:8" x14ac:dyDescent="0.3">
      <c r="A64" s="18" t="s">
        <v>85</v>
      </c>
      <c r="B64" s="5">
        <v>30424195066.169998</v>
      </c>
      <c r="C64" s="5">
        <v>0</v>
      </c>
      <c r="D64" s="5">
        <v>0</v>
      </c>
      <c r="E64" s="5">
        <v>0</v>
      </c>
      <c r="F64" s="5"/>
      <c r="G64" s="5">
        <f t="shared" si="3"/>
        <v>30424195066.169998</v>
      </c>
      <c r="H64" s="11"/>
    </row>
    <row r="65" spans="1:10" x14ac:dyDescent="0.3">
      <c r="A65" s="18" t="s">
        <v>41</v>
      </c>
      <c r="B65" s="5">
        <v>92024523182</v>
      </c>
      <c r="C65" s="5">
        <v>0</v>
      </c>
      <c r="D65" s="5"/>
      <c r="E65" s="5">
        <v>0</v>
      </c>
      <c r="F65" s="5"/>
      <c r="G65" s="5">
        <f t="shared" si="3"/>
        <v>92024523182</v>
      </c>
      <c r="H65" s="11"/>
    </row>
    <row r="66" spans="1:10" ht="15" thickBot="1" x14ac:dyDescent="0.35">
      <c r="A66" s="21" t="s">
        <v>29</v>
      </c>
      <c r="B66" s="5">
        <v>0</v>
      </c>
      <c r="C66" s="5">
        <v>0</v>
      </c>
      <c r="D66" s="5">
        <v>0</v>
      </c>
      <c r="E66" s="5">
        <v>0</v>
      </c>
      <c r="F66" s="5"/>
      <c r="G66" s="5">
        <f t="shared" si="3"/>
        <v>0</v>
      </c>
      <c r="H66" s="11"/>
    </row>
    <row r="67" spans="1:10" ht="15" thickBot="1" x14ac:dyDescent="0.35">
      <c r="A67" s="13" t="s">
        <v>40</v>
      </c>
      <c r="B67" s="12">
        <f>+B19-B41</f>
        <v>120234815777.98999</v>
      </c>
      <c r="C67" s="12">
        <f>+C19-C41</f>
        <v>3360607243</v>
      </c>
      <c r="D67" s="12">
        <f>+D19-D41</f>
        <v>-270325005199</v>
      </c>
      <c r="E67" s="12">
        <f>+E19-E41</f>
        <v>0</v>
      </c>
      <c r="F67" s="12"/>
      <c r="G67" s="12">
        <f t="shared" si="3"/>
        <v>-146729582178.01001</v>
      </c>
      <c r="H67" s="11"/>
      <c r="I67" s="11"/>
      <c r="J67" s="11"/>
    </row>
    <row r="68" spans="1:10" ht="15" thickBot="1" x14ac:dyDescent="0.35">
      <c r="A68" s="13" t="s">
        <v>39</v>
      </c>
      <c r="B68" s="12">
        <f>+B70+B69+B77</f>
        <v>3723007266</v>
      </c>
      <c r="C68" s="12">
        <f>+C70+C69+C77</f>
        <v>7940796402</v>
      </c>
      <c r="D68" s="12">
        <f>+D70+D69+D77</f>
        <v>0</v>
      </c>
      <c r="E68" s="12">
        <f>+E70+E69+E77</f>
        <v>0</v>
      </c>
      <c r="F68" s="12"/>
      <c r="G68" s="12">
        <f t="shared" si="3"/>
        <v>11663803668</v>
      </c>
      <c r="H68" s="11"/>
    </row>
    <row r="69" spans="1:10" x14ac:dyDescent="0.3">
      <c r="A69" s="17" t="s">
        <v>38</v>
      </c>
      <c r="B69" s="6">
        <v>0</v>
      </c>
      <c r="C69" s="6">
        <v>0</v>
      </c>
      <c r="D69" s="6">
        <v>0</v>
      </c>
      <c r="E69" s="6">
        <v>0</v>
      </c>
      <c r="F69" s="6"/>
      <c r="G69" s="6">
        <f t="shared" si="3"/>
        <v>0</v>
      </c>
      <c r="H69" s="11"/>
    </row>
    <row r="70" spans="1:10" x14ac:dyDescent="0.3">
      <c r="A70" s="17" t="s">
        <v>37</v>
      </c>
      <c r="B70" s="6">
        <f>+B71+B72+B76</f>
        <v>3683181600</v>
      </c>
      <c r="C70" s="6">
        <f>+C71+C72+C76</f>
        <v>7286615910</v>
      </c>
      <c r="D70" s="6">
        <f>+D71+D72+D76</f>
        <v>0</v>
      </c>
      <c r="E70" s="6">
        <f>+E71+E72+E76</f>
        <v>0</v>
      </c>
      <c r="F70" s="6"/>
      <c r="G70" s="6">
        <f t="shared" si="3"/>
        <v>10969797510</v>
      </c>
      <c r="H70" s="11"/>
    </row>
    <row r="71" spans="1:10" x14ac:dyDescent="0.3">
      <c r="A71" s="18" t="s">
        <v>33</v>
      </c>
      <c r="B71" s="6">
        <v>0</v>
      </c>
      <c r="C71" s="6">
        <v>0</v>
      </c>
      <c r="D71" s="6">
        <v>0</v>
      </c>
      <c r="E71" s="6">
        <v>0</v>
      </c>
      <c r="F71" s="6"/>
      <c r="G71" s="6">
        <f t="shared" si="3"/>
        <v>0</v>
      </c>
      <c r="H71" s="11"/>
    </row>
    <row r="72" spans="1:10" x14ac:dyDescent="0.3">
      <c r="A72" s="18" t="s">
        <v>32</v>
      </c>
      <c r="B72" s="43">
        <f>+B73+B74+B75</f>
        <v>3683181600</v>
      </c>
      <c r="C72" s="43">
        <f>+C73+C74+C75</f>
        <v>7286615910</v>
      </c>
      <c r="D72" s="43">
        <f>+D73+D74</f>
        <v>0</v>
      </c>
      <c r="E72" s="43">
        <f>+E73+E74</f>
        <v>0</v>
      </c>
      <c r="F72" s="6"/>
      <c r="G72" s="6">
        <f t="shared" si="3"/>
        <v>10969797510</v>
      </c>
      <c r="H72" s="11"/>
    </row>
    <row r="73" spans="1:10" x14ac:dyDescent="0.3">
      <c r="A73" s="50" t="s">
        <v>98</v>
      </c>
      <c r="B73" s="5">
        <v>3527021534</v>
      </c>
      <c r="C73" s="5">
        <v>0</v>
      </c>
      <c r="D73" s="6">
        <v>0</v>
      </c>
      <c r="E73" s="6">
        <v>0</v>
      </c>
      <c r="F73" s="6"/>
      <c r="G73" s="6">
        <f t="shared" si="3"/>
        <v>3527021534</v>
      </c>
      <c r="H73" s="11"/>
    </row>
    <row r="74" spans="1:10" x14ac:dyDescent="0.3">
      <c r="A74" s="50" t="s">
        <v>99</v>
      </c>
      <c r="B74" s="5">
        <v>0</v>
      </c>
      <c r="C74" s="5">
        <v>7108615910</v>
      </c>
      <c r="D74" s="6">
        <v>0</v>
      </c>
      <c r="E74" s="6">
        <v>0</v>
      </c>
      <c r="F74" s="6"/>
      <c r="G74" s="6">
        <f t="shared" si="3"/>
        <v>7108615910</v>
      </c>
      <c r="H74" s="11"/>
    </row>
    <row r="75" spans="1:10" x14ac:dyDescent="0.3">
      <c r="A75" s="50" t="s">
        <v>100</v>
      </c>
      <c r="B75" s="5">
        <v>156160066</v>
      </c>
      <c r="C75" s="5">
        <v>178000000</v>
      </c>
      <c r="D75" s="6"/>
      <c r="E75" s="6"/>
      <c r="F75" s="6"/>
      <c r="G75" s="6"/>
      <c r="H75" s="11"/>
    </row>
    <row r="76" spans="1:10" x14ac:dyDescent="0.3">
      <c r="A76" s="21" t="s">
        <v>29</v>
      </c>
      <c r="B76" s="6">
        <v>0</v>
      </c>
      <c r="C76" s="6">
        <v>0</v>
      </c>
      <c r="D76" s="6">
        <v>0</v>
      </c>
      <c r="E76" s="6">
        <v>0</v>
      </c>
      <c r="F76" s="6"/>
      <c r="G76" s="6">
        <f t="shared" si="3"/>
        <v>0</v>
      </c>
      <c r="H76" s="11"/>
    </row>
    <row r="77" spans="1:10" ht="15" thickBot="1" x14ac:dyDescent="0.35">
      <c r="A77" s="17" t="s">
        <v>19</v>
      </c>
      <c r="B77" s="20">
        <v>39825666</v>
      </c>
      <c r="C77" s="20">
        <v>654180492</v>
      </c>
      <c r="D77" s="20">
        <v>0</v>
      </c>
      <c r="E77" s="20">
        <v>0</v>
      </c>
      <c r="F77" s="20"/>
      <c r="G77" s="20">
        <f t="shared" si="3"/>
        <v>694006158</v>
      </c>
      <c r="H77" s="11"/>
    </row>
    <row r="78" spans="1:10" ht="15" thickBot="1" x14ac:dyDescent="0.35">
      <c r="A78" s="13" t="s">
        <v>36</v>
      </c>
      <c r="B78" s="12">
        <f>+B79+B80+B86</f>
        <v>8937664030.6199989</v>
      </c>
      <c r="C78" s="12">
        <f t="shared" ref="C78:E78" si="12">+C79+C80+C86</f>
        <v>16470675046</v>
      </c>
      <c r="D78" s="12">
        <f t="shared" si="12"/>
        <v>37188499</v>
      </c>
      <c r="E78" s="12">
        <f t="shared" si="12"/>
        <v>0</v>
      </c>
      <c r="F78" s="12"/>
      <c r="G78" s="12">
        <f t="shared" si="3"/>
        <v>25445527575.619999</v>
      </c>
      <c r="H78" s="11"/>
    </row>
    <row r="79" spans="1:10" x14ac:dyDescent="0.3">
      <c r="A79" s="17" t="s">
        <v>35</v>
      </c>
      <c r="B79" s="19">
        <v>3040025749</v>
      </c>
      <c r="C79" s="19">
        <v>16433081046</v>
      </c>
      <c r="D79" s="19">
        <v>37188499</v>
      </c>
      <c r="E79" s="19">
        <v>0</v>
      </c>
      <c r="F79" s="19"/>
      <c r="G79" s="19">
        <f t="shared" si="3"/>
        <v>19510295294</v>
      </c>
      <c r="H79" s="11"/>
      <c r="I79" s="11"/>
    </row>
    <row r="80" spans="1:10" x14ac:dyDescent="0.3">
      <c r="A80" s="17" t="s">
        <v>34</v>
      </c>
      <c r="B80" s="16">
        <f>+B81+B82+B85</f>
        <v>5867638281.6199999</v>
      </c>
      <c r="C80" s="16">
        <f t="shared" ref="C80:E80" si="13">+C81+C82+C85</f>
        <v>0</v>
      </c>
      <c r="D80" s="16">
        <f t="shared" si="13"/>
        <v>0</v>
      </c>
      <c r="E80" s="16">
        <f t="shared" si="13"/>
        <v>0</v>
      </c>
      <c r="F80" s="16"/>
      <c r="G80" s="16">
        <f t="shared" si="3"/>
        <v>5867638281.6199999</v>
      </c>
      <c r="H80" s="11"/>
    </row>
    <row r="81" spans="1:9" x14ac:dyDescent="0.3">
      <c r="A81" s="18" t="s">
        <v>33</v>
      </c>
      <c r="B81" s="5">
        <v>387903125</v>
      </c>
      <c r="C81" s="5">
        <v>0</v>
      </c>
      <c r="D81" s="5">
        <v>0</v>
      </c>
      <c r="E81" s="5">
        <v>0</v>
      </c>
      <c r="F81" s="5"/>
      <c r="G81" s="5">
        <f t="shared" si="3"/>
        <v>387903125</v>
      </c>
      <c r="H81" s="11"/>
    </row>
    <row r="82" spans="1:9" x14ac:dyDescent="0.3">
      <c r="A82" s="18" t="s">
        <v>32</v>
      </c>
      <c r="B82" s="5">
        <f>+B83+B84+B85</f>
        <v>5479735156.6199999</v>
      </c>
      <c r="C82" s="5">
        <f t="shared" ref="C82:E82" si="14">+C83+C84+C85</f>
        <v>0</v>
      </c>
      <c r="D82" s="5">
        <f t="shared" si="14"/>
        <v>0</v>
      </c>
      <c r="E82" s="5">
        <f t="shared" si="14"/>
        <v>0</v>
      </c>
      <c r="F82" s="5"/>
      <c r="G82" s="5">
        <f t="shared" si="3"/>
        <v>5479735156.6199999</v>
      </c>
      <c r="H82" s="11"/>
    </row>
    <row r="83" spans="1:9" x14ac:dyDescent="0.3">
      <c r="A83" s="18" t="s">
        <v>31</v>
      </c>
      <c r="B83" s="5">
        <v>2114143106.6199999</v>
      </c>
      <c r="C83" s="5">
        <v>0</v>
      </c>
      <c r="D83" s="5">
        <v>0</v>
      </c>
      <c r="E83" s="5">
        <v>0</v>
      </c>
      <c r="F83" s="5"/>
      <c r="G83" s="5">
        <f t="shared" si="3"/>
        <v>2114143106.6199999</v>
      </c>
      <c r="H83" s="11"/>
    </row>
    <row r="84" spans="1:9" x14ac:dyDescent="0.3">
      <c r="A84" s="18" t="s">
        <v>30</v>
      </c>
      <c r="B84" s="5">
        <v>3365592050</v>
      </c>
      <c r="C84" s="5">
        <v>0</v>
      </c>
      <c r="D84" s="5">
        <v>0</v>
      </c>
      <c r="E84" s="5">
        <v>0</v>
      </c>
      <c r="F84" s="5"/>
      <c r="G84" s="5">
        <f t="shared" si="3"/>
        <v>3365592050</v>
      </c>
      <c r="H84" s="11"/>
    </row>
    <row r="85" spans="1:9" x14ac:dyDescent="0.3">
      <c r="A85" s="18" t="s">
        <v>29</v>
      </c>
      <c r="B85" s="5">
        <v>0</v>
      </c>
      <c r="C85" s="5">
        <v>0</v>
      </c>
      <c r="D85" s="5">
        <v>0</v>
      </c>
      <c r="E85" s="5">
        <v>0</v>
      </c>
      <c r="F85" s="5"/>
      <c r="G85" s="5">
        <f t="shared" si="3"/>
        <v>0</v>
      </c>
      <c r="H85" s="11"/>
    </row>
    <row r="86" spans="1:9" ht="15" thickBot="1" x14ac:dyDescent="0.35">
      <c r="A86" s="17" t="s">
        <v>28</v>
      </c>
      <c r="B86" s="6">
        <v>30000000</v>
      </c>
      <c r="C86" s="6">
        <v>37594000</v>
      </c>
      <c r="D86" s="6">
        <v>0</v>
      </c>
      <c r="E86" s="6">
        <v>0</v>
      </c>
      <c r="F86" s="6"/>
      <c r="G86" s="6">
        <f t="shared" si="3"/>
        <v>67594000</v>
      </c>
      <c r="H86" s="11"/>
    </row>
    <row r="87" spans="1:9" ht="15" thickBot="1" x14ac:dyDescent="0.35">
      <c r="A87" s="13" t="s">
        <v>27</v>
      </c>
      <c r="B87" s="12">
        <f>+B68+B19</f>
        <v>1844144431431</v>
      </c>
      <c r="C87" s="12">
        <f>+C68+C19</f>
        <v>64753713692</v>
      </c>
      <c r="D87" s="12">
        <f>+D68+D19</f>
        <v>417797256383</v>
      </c>
      <c r="E87" s="12">
        <f>+E68+E19</f>
        <v>0</v>
      </c>
      <c r="F87" s="12"/>
      <c r="G87" s="12">
        <f t="shared" si="3"/>
        <v>2326695401506</v>
      </c>
      <c r="H87" s="11"/>
      <c r="I87" s="11"/>
    </row>
    <row r="88" spans="1:9" ht="15" thickBot="1" x14ac:dyDescent="0.35">
      <c r="A88" s="13" t="s">
        <v>26</v>
      </c>
      <c r="B88" s="12">
        <f>+B41+B78</f>
        <v>1729124272417.6301</v>
      </c>
      <c r="C88" s="12">
        <f>+C41+C78</f>
        <v>69922985093</v>
      </c>
      <c r="D88" s="12">
        <f>+D41+D78</f>
        <v>688159450081</v>
      </c>
      <c r="E88" s="12">
        <f>+E41+E78</f>
        <v>0</v>
      </c>
      <c r="F88" s="12"/>
      <c r="G88" s="12">
        <f t="shared" ref="G88:G121" si="15">+B88+C88+D88</f>
        <v>2487206707591.6299</v>
      </c>
      <c r="H88" s="11"/>
      <c r="I88" s="11"/>
    </row>
    <row r="89" spans="1:9" ht="15" thickBot="1" x14ac:dyDescent="0.35">
      <c r="A89" s="13" t="s">
        <v>25</v>
      </c>
      <c r="B89" s="12">
        <f>+B88-B47</f>
        <v>1728395513243.6301</v>
      </c>
      <c r="C89" s="12">
        <f>+C88-C47</f>
        <v>69922985093</v>
      </c>
      <c r="D89" s="12">
        <f>+D88-D47</f>
        <v>688159450081</v>
      </c>
      <c r="E89" s="12">
        <f>+E88-E47</f>
        <v>0</v>
      </c>
      <c r="F89" s="12"/>
      <c r="G89" s="12">
        <f t="shared" si="15"/>
        <v>2486477948417.6299</v>
      </c>
      <c r="H89" s="11"/>
      <c r="I89" s="11"/>
    </row>
    <row r="90" spans="1:9" ht="15" thickBot="1" x14ac:dyDescent="0.35">
      <c r="A90" s="13" t="s">
        <v>24</v>
      </c>
      <c r="B90" s="12">
        <f>+B87-B88</f>
        <v>115020159013.36987</v>
      </c>
      <c r="C90" s="12">
        <f t="shared" ref="C90:E90" si="16">+C87-C88</f>
        <v>-5169271401</v>
      </c>
      <c r="D90" s="12">
        <f t="shared" si="16"/>
        <v>-270362193698</v>
      </c>
      <c r="E90" s="12">
        <f t="shared" si="16"/>
        <v>0</v>
      </c>
      <c r="F90" s="12"/>
      <c r="G90" s="12">
        <f t="shared" si="15"/>
        <v>-160511306085.63013</v>
      </c>
      <c r="H90" s="11"/>
      <c r="I90" s="11"/>
    </row>
    <row r="91" spans="1:9" ht="15" thickBot="1" x14ac:dyDescent="0.35">
      <c r="G91" s="1">
        <f t="shared" si="15"/>
        <v>0</v>
      </c>
    </row>
    <row r="92" spans="1:9" ht="15" thickBot="1" x14ac:dyDescent="0.35">
      <c r="A92" s="15" t="s">
        <v>23</v>
      </c>
      <c r="B92" s="12">
        <v>35381945700</v>
      </c>
      <c r="C92" s="12">
        <v>23507332367</v>
      </c>
      <c r="D92" s="12">
        <v>276105000000</v>
      </c>
      <c r="E92" s="12">
        <v>0</v>
      </c>
      <c r="F92" s="12"/>
      <c r="G92" s="12">
        <f t="shared" si="15"/>
        <v>334994278067</v>
      </c>
      <c r="H92" s="51">
        <f>+G92-G93</f>
        <v>0</v>
      </c>
      <c r="I92" s="11"/>
    </row>
    <row r="93" spans="1:9" ht="15" thickBot="1" x14ac:dyDescent="0.35">
      <c r="A93" s="15" t="s">
        <v>22</v>
      </c>
      <c r="B93" s="14">
        <f>332490351107+14926960</f>
        <v>332505278067</v>
      </c>
      <c r="C93" s="14">
        <v>2489000000</v>
      </c>
      <c r="D93" s="14">
        <v>0</v>
      </c>
      <c r="E93" s="14">
        <v>0</v>
      </c>
      <c r="F93" s="14"/>
      <c r="G93" s="14">
        <f t="shared" si="15"/>
        <v>334994278067</v>
      </c>
      <c r="I93" s="11"/>
    </row>
    <row r="94" spans="1:9" ht="15" thickBot="1" x14ac:dyDescent="0.35">
      <c r="A94" s="13" t="s">
        <v>21</v>
      </c>
      <c r="B94" s="14">
        <f>+B87-B89</f>
        <v>115748918187.36987</v>
      </c>
      <c r="C94" s="14">
        <f t="shared" ref="C94:E94" si="17">+C87-C89</f>
        <v>-5169271401</v>
      </c>
      <c r="D94" s="14">
        <f t="shared" si="17"/>
        <v>-270362193698</v>
      </c>
      <c r="E94" s="14">
        <f t="shared" si="17"/>
        <v>0</v>
      </c>
      <c r="F94" s="14"/>
      <c r="G94" s="14">
        <f t="shared" si="15"/>
        <v>-159782546911.63013</v>
      </c>
      <c r="I94" s="11"/>
    </row>
    <row r="95" spans="1:9" ht="15" thickBot="1" x14ac:dyDescent="0.35">
      <c r="G95" s="1">
        <f t="shared" si="15"/>
        <v>0</v>
      </c>
    </row>
    <row r="96" spans="1:9" ht="15" thickBot="1" x14ac:dyDescent="0.35">
      <c r="A96" s="13" t="s">
        <v>20</v>
      </c>
      <c r="B96" s="12">
        <f>+B90+B92-B93</f>
        <v>-182103173353.63013</v>
      </c>
      <c r="C96" s="12">
        <f t="shared" ref="C96:E96" si="18">+C90+C92-C93</f>
        <v>15849060966</v>
      </c>
      <c r="D96" s="12">
        <f t="shared" si="18"/>
        <v>5742806302</v>
      </c>
      <c r="E96" s="12">
        <f t="shared" si="18"/>
        <v>0</v>
      </c>
      <c r="F96" s="12"/>
      <c r="G96" s="12">
        <f t="shared" si="15"/>
        <v>-160511306085.63013</v>
      </c>
      <c r="H96" s="11"/>
      <c r="I96" s="11"/>
    </row>
    <row r="97" spans="1:7" ht="15" thickBot="1" x14ac:dyDescent="0.35">
      <c r="G97" s="1">
        <f t="shared" si="15"/>
        <v>0</v>
      </c>
    </row>
    <row r="98" spans="1:7" ht="15" thickBot="1" x14ac:dyDescent="0.35">
      <c r="A98" s="4" t="s">
        <v>82</v>
      </c>
      <c r="B98" s="3">
        <f>+B99+B103+B109</f>
        <v>142843743194.60999</v>
      </c>
      <c r="C98" s="3">
        <f t="shared" ref="C98:F98" si="19">+C99+C103+C109</f>
        <v>3834995940</v>
      </c>
      <c r="D98" s="3">
        <f t="shared" si="19"/>
        <v>3653444912</v>
      </c>
      <c r="E98" s="3">
        <f t="shared" si="19"/>
        <v>0</v>
      </c>
      <c r="F98" s="3">
        <f t="shared" si="19"/>
        <v>0</v>
      </c>
      <c r="G98" s="3">
        <f t="shared" si="15"/>
        <v>150332184046.60999</v>
      </c>
    </row>
    <row r="99" spans="1:7" x14ac:dyDescent="0.3">
      <c r="A99" s="7" t="s">
        <v>19</v>
      </c>
      <c r="B99" s="10">
        <f>SUM(B100:B102)</f>
        <v>14891942348</v>
      </c>
      <c r="C99" s="10">
        <f>SUM(C100:C102)</f>
        <v>3834995940</v>
      </c>
      <c r="D99" s="10">
        <f>SUM(D100:D102)</f>
        <v>3653444912</v>
      </c>
      <c r="E99" s="10">
        <v>0</v>
      </c>
      <c r="F99" s="10"/>
      <c r="G99" s="10">
        <f t="shared" si="15"/>
        <v>22380383200</v>
      </c>
    </row>
    <row r="100" spans="1:7" x14ac:dyDescent="0.3">
      <c r="A100" s="8" t="s">
        <v>18</v>
      </c>
      <c r="B100" s="5">
        <v>0</v>
      </c>
      <c r="C100" s="5">
        <v>0</v>
      </c>
      <c r="D100" s="5">
        <v>0</v>
      </c>
      <c r="E100" s="5">
        <v>0</v>
      </c>
      <c r="F100" s="5"/>
      <c r="G100" s="5">
        <f t="shared" si="15"/>
        <v>0</v>
      </c>
    </row>
    <row r="101" spans="1:7" x14ac:dyDescent="0.3">
      <c r="A101" s="8" t="s">
        <v>17</v>
      </c>
      <c r="B101" s="5">
        <v>0</v>
      </c>
      <c r="C101" s="5">
        <v>0</v>
      </c>
      <c r="D101" s="5">
        <v>0</v>
      </c>
      <c r="E101" s="5">
        <v>0</v>
      </c>
      <c r="F101" s="5"/>
      <c r="G101" s="5">
        <f t="shared" si="15"/>
        <v>0</v>
      </c>
    </row>
    <row r="102" spans="1:7" x14ac:dyDescent="0.3">
      <c r="A102" s="8" t="s">
        <v>5</v>
      </c>
      <c r="B102" s="5">
        <v>14891942348</v>
      </c>
      <c r="C102" s="5">
        <v>3834995940</v>
      </c>
      <c r="D102" s="5">
        <v>3653444912</v>
      </c>
      <c r="E102" s="5">
        <v>0</v>
      </c>
      <c r="F102" s="5"/>
      <c r="G102" s="5">
        <f t="shared" si="15"/>
        <v>22380383200</v>
      </c>
    </row>
    <row r="103" spans="1:7" x14ac:dyDescent="0.3">
      <c r="A103" s="7" t="s">
        <v>16</v>
      </c>
      <c r="B103" s="9">
        <f>+B104+B105+B106+B107+B108</f>
        <v>127951800846.61</v>
      </c>
      <c r="C103" s="9">
        <f t="shared" ref="C103:D103" si="20">+C104+C105+C106+C107+C108</f>
        <v>0</v>
      </c>
      <c r="D103" s="9">
        <f t="shared" si="20"/>
        <v>0</v>
      </c>
      <c r="E103" s="9">
        <v>0</v>
      </c>
      <c r="F103" s="9"/>
      <c r="G103" s="9">
        <f t="shared" si="15"/>
        <v>127951800846.61</v>
      </c>
    </row>
    <row r="104" spans="1:7" x14ac:dyDescent="0.3">
      <c r="A104" s="8" t="s">
        <v>15</v>
      </c>
      <c r="B104" s="5">
        <v>0</v>
      </c>
      <c r="C104" s="5">
        <v>0</v>
      </c>
      <c r="D104" s="5">
        <v>0</v>
      </c>
      <c r="E104" s="5">
        <v>0</v>
      </c>
      <c r="F104" s="5"/>
      <c r="G104" s="5">
        <f t="shared" si="15"/>
        <v>0</v>
      </c>
    </row>
    <row r="105" spans="1:7" x14ac:dyDescent="0.3">
      <c r="A105" s="8" t="s">
        <v>14</v>
      </c>
      <c r="B105" s="5">
        <v>0</v>
      </c>
      <c r="C105" s="5">
        <v>0</v>
      </c>
      <c r="D105" s="5">
        <v>0</v>
      </c>
      <c r="E105" s="5">
        <v>0</v>
      </c>
      <c r="F105" s="5"/>
      <c r="G105" s="5">
        <f t="shared" si="15"/>
        <v>0</v>
      </c>
    </row>
    <row r="106" spans="1:7" x14ac:dyDescent="0.3">
      <c r="A106" s="8" t="s">
        <v>13</v>
      </c>
      <c r="B106" s="5">
        <v>0</v>
      </c>
      <c r="C106" s="5">
        <v>0</v>
      </c>
      <c r="D106" s="5">
        <v>0</v>
      </c>
      <c r="E106" s="5">
        <v>0</v>
      </c>
      <c r="F106" s="5"/>
      <c r="G106" s="5">
        <f t="shared" si="15"/>
        <v>0</v>
      </c>
    </row>
    <row r="107" spans="1:7" x14ac:dyDescent="0.3">
      <c r="A107" s="8" t="s">
        <v>12</v>
      </c>
      <c r="B107" s="5">
        <v>60000000000</v>
      </c>
      <c r="C107" s="5">
        <v>0</v>
      </c>
      <c r="D107" s="5">
        <v>0</v>
      </c>
      <c r="E107" s="5">
        <v>0</v>
      </c>
      <c r="F107" s="5"/>
      <c r="G107" s="5">
        <f t="shared" si="15"/>
        <v>60000000000</v>
      </c>
    </row>
    <row r="108" spans="1:7" x14ac:dyDescent="0.3">
      <c r="A108" s="8" t="s">
        <v>11</v>
      </c>
      <c r="B108" s="40">
        <v>67951800846.610001</v>
      </c>
      <c r="C108" s="40">
        <v>0</v>
      </c>
      <c r="D108" s="40">
        <v>0</v>
      </c>
      <c r="E108" s="40">
        <v>0</v>
      </c>
      <c r="F108" s="40"/>
      <c r="G108" s="40">
        <f t="shared" si="15"/>
        <v>67951800846.610001</v>
      </c>
    </row>
    <row r="109" spans="1:7" ht="15" thickBot="1" x14ac:dyDescent="0.35">
      <c r="A109" s="7" t="s">
        <v>10</v>
      </c>
      <c r="B109" s="6">
        <v>0</v>
      </c>
      <c r="C109" s="6">
        <v>0</v>
      </c>
      <c r="D109" s="6">
        <v>0</v>
      </c>
      <c r="E109" s="6">
        <v>0</v>
      </c>
      <c r="F109" s="6"/>
      <c r="G109" s="6">
        <f t="shared" si="15"/>
        <v>0</v>
      </c>
    </row>
    <row r="110" spans="1:7" ht="15" thickBot="1" x14ac:dyDescent="0.35">
      <c r="A110" s="4" t="s">
        <v>9</v>
      </c>
      <c r="B110" s="3">
        <f>+B111+B115+B120</f>
        <v>92374934925.690002</v>
      </c>
      <c r="C110" s="3">
        <f t="shared" ref="C110:E110" si="21">+C111+C115+C120</f>
        <v>7680316935</v>
      </c>
      <c r="D110" s="3">
        <f t="shared" si="21"/>
        <v>3653444912</v>
      </c>
      <c r="E110" s="3">
        <f t="shared" si="21"/>
        <v>0</v>
      </c>
      <c r="F110" s="3"/>
      <c r="G110" s="3">
        <f t="shared" si="15"/>
        <v>103708696772.69</v>
      </c>
    </row>
    <row r="111" spans="1:7" x14ac:dyDescent="0.3">
      <c r="A111" s="8" t="s">
        <v>8</v>
      </c>
      <c r="B111" s="10">
        <f>SUM(B112:B114)</f>
        <v>7332148156</v>
      </c>
      <c r="C111" s="10">
        <f>SUM(C112:C114)</f>
        <v>7680316935</v>
      </c>
      <c r="D111" s="10">
        <f>SUM(D112:D114)</f>
        <v>3653444912</v>
      </c>
      <c r="E111" s="10">
        <f t="shared" ref="E111" si="22">+E113</f>
        <v>0</v>
      </c>
      <c r="F111" s="10"/>
      <c r="G111" s="10">
        <f t="shared" si="15"/>
        <v>18665910003</v>
      </c>
    </row>
    <row r="112" spans="1:7" x14ac:dyDescent="0.3">
      <c r="A112" s="8" t="s">
        <v>7</v>
      </c>
      <c r="B112" s="5">
        <v>0</v>
      </c>
      <c r="C112" s="5">
        <v>0</v>
      </c>
      <c r="D112" s="5">
        <v>0</v>
      </c>
      <c r="E112" s="5">
        <v>0</v>
      </c>
      <c r="F112" s="5"/>
      <c r="G112" s="5">
        <f t="shared" si="15"/>
        <v>0</v>
      </c>
    </row>
    <row r="113" spans="1:9" x14ac:dyDescent="0.3">
      <c r="A113" s="8" t="s">
        <v>6</v>
      </c>
      <c r="B113" s="5"/>
      <c r="C113" s="5"/>
      <c r="D113" s="5"/>
      <c r="E113" s="5">
        <v>0</v>
      </c>
      <c r="F113" s="5"/>
      <c r="G113" s="5">
        <f t="shared" si="15"/>
        <v>0</v>
      </c>
    </row>
    <row r="114" spans="1:9" x14ac:dyDescent="0.3">
      <c r="A114" s="8" t="s">
        <v>109</v>
      </c>
      <c r="B114" s="5">
        <v>7332148156</v>
      </c>
      <c r="C114" s="5">
        <v>7680316935</v>
      </c>
      <c r="D114" s="5">
        <v>3653444912</v>
      </c>
      <c r="E114" s="5">
        <v>0</v>
      </c>
      <c r="F114" s="5"/>
      <c r="G114" s="5">
        <f t="shared" si="15"/>
        <v>18665910003</v>
      </c>
      <c r="I114" s="51"/>
    </row>
    <row r="115" spans="1:9" x14ac:dyDescent="0.3">
      <c r="A115" s="8" t="s">
        <v>4</v>
      </c>
      <c r="B115" s="9">
        <f>+B116+B117+B118+B119</f>
        <v>85042786769.690002</v>
      </c>
      <c r="C115" s="9">
        <f t="shared" ref="C115:D115" si="23">+C116+C117+C118+C119</f>
        <v>0</v>
      </c>
      <c r="D115" s="9">
        <f t="shared" si="23"/>
        <v>0</v>
      </c>
      <c r="E115" s="9">
        <v>0</v>
      </c>
      <c r="F115" s="9"/>
      <c r="G115" s="9">
        <f t="shared" si="15"/>
        <v>85042786769.690002</v>
      </c>
    </row>
    <row r="116" spans="1:9" x14ac:dyDescent="0.3">
      <c r="A116" s="8" t="s">
        <v>3</v>
      </c>
      <c r="B116" s="5">
        <v>0</v>
      </c>
      <c r="C116" s="5">
        <v>0</v>
      </c>
      <c r="D116" s="5">
        <v>0</v>
      </c>
      <c r="E116" s="5">
        <v>0</v>
      </c>
      <c r="F116" s="5"/>
      <c r="G116" s="5">
        <f t="shared" si="15"/>
        <v>0</v>
      </c>
    </row>
    <row r="117" spans="1:9" x14ac:dyDescent="0.3">
      <c r="A117" s="8" t="s">
        <v>2</v>
      </c>
      <c r="B117" s="5">
        <v>0</v>
      </c>
      <c r="C117" s="5">
        <v>0</v>
      </c>
      <c r="D117" s="5">
        <v>0</v>
      </c>
      <c r="E117" s="5">
        <v>0</v>
      </c>
      <c r="F117" s="5"/>
      <c r="G117" s="5">
        <f t="shared" si="15"/>
        <v>0</v>
      </c>
    </row>
    <row r="118" spans="1:9" x14ac:dyDescent="0.3">
      <c r="A118" s="8" t="s">
        <v>111</v>
      </c>
      <c r="B118" s="5">
        <v>812485794</v>
      </c>
      <c r="C118" s="5">
        <v>0</v>
      </c>
      <c r="D118" s="5">
        <v>0</v>
      </c>
      <c r="E118" s="5">
        <v>0</v>
      </c>
      <c r="F118" s="5"/>
      <c r="G118" s="5">
        <f t="shared" si="15"/>
        <v>812485794</v>
      </c>
    </row>
    <row r="119" spans="1:9" x14ac:dyDescent="0.3">
      <c r="A119" s="53" t="s">
        <v>110</v>
      </c>
      <c r="B119" s="5">
        <v>84230300975.690002</v>
      </c>
      <c r="C119" s="5">
        <v>0</v>
      </c>
      <c r="D119" s="5">
        <v>0</v>
      </c>
      <c r="E119" s="5">
        <v>0</v>
      </c>
      <c r="F119" s="5"/>
      <c r="G119" s="5">
        <f t="shared" si="15"/>
        <v>84230300975.690002</v>
      </c>
    </row>
    <row r="120" spans="1:9" ht="15" thickBot="1" x14ac:dyDescent="0.35">
      <c r="A120" s="7" t="s">
        <v>1</v>
      </c>
      <c r="B120" s="6">
        <v>0</v>
      </c>
      <c r="C120" s="6">
        <v>0</v>
      </c>
      <c r="D120" s="6">
        <v>0</v>
      </c>
      <c r="E120" s="6">
        <v>0</v>
      </c>
      <c r="F120" s="6"/>
      <c r="G120" s="6">
        <f t="shared" si="15"/>
        <v>0</v>
      </c>
    </row>
    <row r="121" spans="1:9" ht="15" thickBot="1" x14ac:dyDescent="0.35">
      <c r="A121" s="4" t="s">
        <v>0</v>
      </c>
      <c r="B121" s="3">
        <f>+B96+B98-B110</f>
        <v>-131634365084.71014</v>
      </c>
      <c r="C121" s="3">
        <f t="shared" ref="C121:E121" si="24">+C96+C98-C110</f>
        <v>12003739971</v>
      </c>
      <c r="D121" s="3">
        <f t="shared" si="24"/>
        <v>5742806302</v>
      </c>
      <c r="E121" s="3">
        <f t="shared" si="24"/>
        <v>0</v>
      </c>
      <c r="F121" s="3"/>
      <c r="G121" s="3">
        <f t="shared" si="15"/>
        <v>-113887818811.71014</v>
      </c>
    </row>
    <row r="122" spans="1:9" ht="14.25" customHeight="1" x14ac:dyDescent="0.3">
      <c r="B122" s="2"/>
      <c r="C122" s="2"/>
      <c r="D122" s="2"/>
      <c r="E122" s="2"/>
      <c r="F122" s="2"/>
      <c r="G122" s="2"/>
    </row>
    <row r="124" spans="1:9" x14ac:dyDescent="0.3">
      <c r="G124" s="51">
        <f>+G96+G98-G110</f>
        <v>-113887818811.71014</v>
      </c>
    </row>
  </sheetData>
  <mergeCells count="3">
    <mergeCell ref="A6:G6"/>
    <mergeCell ref="A7:G7"/>
    <mergeCell ref="A8:G8"/>
  </mergeCells>
  <printOptions horizontalCentered="1" verticalCentered="1"/>
  <pageMargins left="0.55000000000000004" right="0.75" top="1" bottom="1" header="0" footer="0"/>
  <pageSetup paperSize="9" scale="3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1.4D (lV trim 2025) s CSS</vt:lpstr>
      <vt:lpstr>'1.4D (lV trim 2025) s CSS'!Área_de_impresión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Agostina Perrig</dc:creator>
  <cp:lastModifiedBy>Ernesto Coloe</cp:lastModifiedBy>
  <cp:lastPrinted>2025-10-02T12:18:05Z</cp:lastPrinted>
  <dcterms:created xsi:type="dcterms:W3CDTF">2024-09-23T15:24:25Z</dcterms:created>
  <dcterms:modified xsi:type="dcterms:W3CDTF">2026-04-10T12:54:53Z</dcterms:modified>
</cp:coreProperties>
</file>